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ttenfall-my.sharepoint.com/personal/cjoh_eur_corp_vattenfall_com/Documents/Documents/"/>
    </mc:Choice>
  </mc:AlternateContent>
  <xr:revisionPtr revIDLastSave="0" documentId="8_{7F343116-92F0-4186-826A-9497B8376D49}" xr6:coauthVersionLast="47" xr6:coauthVersionMax="47" xr10:uidLastSave="{00000000-0000-0000-0000-000000000000}"/>
  <bookViews>
    <workbookView xWindow="-120" yWindow="-120" windowWidth="29040" windowHeight="17520" activeTab="5" xr2:uid="{4E76977F-8297-4835-850A-D84402B745BA}"/>
  </bookViews>
  <sheets>
    <sheet name="Herr" sheetId="12" r:id="rId1"/>
    <sheet name="Dam" sheetId="5" r:id="rId2"/>
    <sheet name="Herr40" sheetId="6" r:id="rId3"/>
    <sheet name="Mixed" sheetId="7" r:id="rId4"/>
    <sheet name="Herrdubbel" sheetId="11" r:id="rId5"/>
    <sheet name="Damdubbel" sheetId="8" r:id="rId6"/>
    <sheet name="H40 Dubbel" sheetId="10" r:id="rId7"/>
    <sheet name="Bordtennis" sheetId="4" r:id="rId8"/>
  </sheets>
  <definedNames>
    <definedName name="Externadata_1" localSheetId="7" hidden="1">Bordtennis!$A$1:$V$91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0" i="8" l="1"/>
  <c r="I29" i="8"/>
  <c r="I27" i="8"/>
  <c r="I26" i="8"/>
  <c r="I24" i="8"/>
  <c r="I23" i="8"/>
  <c r="I21" i="8"/>
  <c r="I20" i="8"/>
  <c r="I18" i="8"/>
  <c r="I17" i="8"/>
  <c r="I15" i="8"/>
  <c r="I14" i="8"/>
  <c r="H30" i="8"/>
  <c r="H29" i="8"/>
  <c r="H27" i="8"/>
  <c r="H26" i="8"/>
  <c r="H24" i="8"/>
  <c r="H23" i="8"/>
  <c r="H21" i="8"/>
  <c r="H20" i="8"/>
  <c r="H18" i="8"/>
  <c r="H17" i="8"/>
  <c r="H15" i="8"/>
  <c r="H14" i="8"/>
  <c r="P39" i="12" l="1"/>
  <c r="O39" i="12"/>
  <c r="I39" i="12"/>
  <c r="H39" i="12"/>
  <c r="P38" i="12"/>
  <c r="O38" i="12"/>
  <c r="I38" i="12"/>
  <c r="H38" i="12"/>
  <c r="P37" i="12"/>
  <c r="O37" i="12"/>
  <c r="I37" i="12"/>
  <c r="H37" i="12"/>
  <c r="P35" i="12"/>
  <c r="O35" i="12"/>
  <c r="I35" i="12"/>
  <c r="H35" i="12"/>
  <c r="P34" i="12"/>
  <c r="O34" i="12"/>
  <c r="I34" i="12"/>
  <c r="H34" i="12"/>
  <c r="P33" i="12"/>
  <c r="O33" i="12"/>
  <c r="I33" i="12"/>
  <c r="H33" i="12"/>
  <c r="P31" i="12"/>
  <c r="O31" i="12"/>
  <c r="I31" i="12"/>
  <c r="H31" i="12"/>
  <c r="P30" i="12"/>
  <c r="O30" i="12"/>
  <c r="I30" i="12"/>
  <c r="H30" i="12"/>
  <c r="P29" i="12"/>
  <c r="O29" i="12"/>
  <c r="I29" i="12"/>
  <c r="H29" i="12"/>
  <c r="P27" i="12"/>
  <c r="O27" i="12"/>
  <c r="I27" i="12"/>
  <c r="H27" i="12"/>
  <c r="P26" i="12"/>
  <c r="O26" i="12"/>
  <c r="I26" i="12"/>
  <c r="H26" i="12"/>
  <c r="P25" i="12"/>
  <c r="O25" i="12"/>
  <c r="I25" i="12"/>
  <c r="H25" i="12"/>
  <c r="P23" i="12"/>
  <c r="O23" i="12"/>
  <c r="I23" i="12"/>
  <c r="H23" i="12"/>
  <c r="P22" i="12"/>
  <c r="O22" i="12"/>
  <c r="I22" i="12"/>
  <c r="H22" i="12"/>
  <c r="P21" i="12"/>
  <c r="O21" i="12"/>
  <c r="I21" i="12"/>
  <c r="H21" i="12"/>
  <c r="P40" i="11"/>
  <c r="O40" i="11"/>
  <c r="I40" i="11"/>
  <c r="H40" i="11"/>
  <c r="P39" i="11"/>
  <c r="O39" i="11"/>
  <c r="I39" i="11"/>
  <c r="H39" i="11"/>
  <c r="P37" i="11"/>
  <c r="O37" i="11"/>
  <c r="I37" i="11"/>
  <c r="H37" i="11"/>
  <c r="P36" i="11"/>
  <c r="O36" i="11"/>
  <c r="I36" i="11"/>
  <c r="H36" i="11"/>
  <c r="P34" i="11"/>
  <c r="O34" i="11"/>
  <c r="I34" i="11"/>
  <c r="H34" i="11"/>
  <c r="P33" i="11"/>
  <c r="O33" i="11"/>
  <c r="I33" i="11"/>
  <c r="H33" i="11"/>
  <c r="P31" i="11"/>
  <c r="O31" i="11"/>
  <c r="I31" i="11"/>
  <c r="H31" i="11"/>
  <c r="P30" i="11"/>
  <c r="O30" i="11"/>
  <c r="I30" i="11"/>
  <c r="H30" i="11"/>
  <c r="P28" i="11"/>
  <c r="O28" i="11"/>
  <c r="I28" i="11"/>
  <c r="H28" i="11"/>
  <c r="P27" i="11"/>
  <c r="O27" i="11"/>
  <c r="I27" i="11"/>
  <c r="H27" i="11"/>
  <c r="P27" i="7"/>
  <c r="P40" i="7"/>
  <c r="O40" i="7"/>
  <c r="P39" i="7"/>
  <c r="O39" i="7"/>
  <c r="P37" i="7"/>
  <c r="O37" i="7"/>
  <c r="P36" i="7"/>
  <c r="O36" i="7"/>
  <c r="P34" i="7"/>
  <c r="O34" i="7"/>
  <c r="P33" i="7"/>
  <c r="O33" i="7"/>
  <c r="P31" i="7"/>
  <c r="O31" i="7"/>
  <c r="P30" i="7"/>
  <c r="O30" i="7"/>
  <c r="P28" i="7"/>
  <c r="O28" i="7"/>
  <c r="O27" i="7"/>
  <c r="W43" i="10"/>
  <c r="V43" i="10"/>
  <c r="W42" i="10"/>
  <c r="V42" i="10"/>
  <c r="W40" i="10"/>
  <c r="V40" i="10"/>
  <c r="W39" i="10"/>
  <c r="V39" i="10"/>
  <c r="W37" i="10"/>
  <c r="V37" i="10"/>
  <c r="W36" i="10"/>
  <c r="V36" i="10"/>
  <c r="P49" i="10"/>
  <c r="O49" i="10"/>
  <c r="P48" i="10"/>
  <c r="O48" i="10"/>
  <c r="P46" i="10"/>
  <c r="O46" i="10"/>
  <c r="P45" i="10"/>
  <c r="O45" i="10"/>
  <c r="P43" i="10"/>
  <c r="O43" i="10"/>
  <c r="P42" i="10"/>
  <c r="O42" i="10"/>
  <c r="P40" i="10"/>
  <c r="O40" i="10"/>
  <c r="P39" i="10"/>
  <c r="O39" i="10"/>
  <c r="P37" i="10"/>
  <c r="O37" i="10"/>
  <c r="P36" i="10"/>
  <c r="O36" i="10"/>
  <c r="I49" i="10"/>
  <c r="H49" i="10"/>
  <c r="I48" i="10"/>
  <c r="H48" i="10"/>
  <c r="I46" i="10"/>
  <c r="H46" i="10"/>
  <c r="I45" i="10"/>
  <c r="H45" i="10"/>
  <c r="I43" i="10"/>
  <c r="H43" i="10"/>
  <c r="I42" i="10"/>
  <c r="H42" i="10"/>
  <c r="I40" i="10"/>
  <c r="H40" i="10"/>
  <c r="I39" i="10"/>
  <c r="H39" i="10"/>
  <c r="I37" i="10"/>
  <c r="H37" i="10"/>
  <c r="I36" i="10"/>
  <c r="H36" i="10"/>
  <c r="I40" i="7"/>
  <c r="H40" i="7"/>
  <c r="I39" i="7"/>
  <c r="H39" i="7"/>
  <c r="I37" i="7"/>
  <c r="H37" i="7"/>
  <c r="I36" i="7"/>
  <c r="H36" i="7"/>
  <c r="I34" i="7"/>
  <c r="H34" i="7"/>
  <c r="I33" i="7"/>
  <c r="H33" i="7"/>
  <c r="I31" i="7"/>
  <c r="H31" i="7"/>
  <c r="I30" i="7"/>
  <c r="H30" i="7"/>
  <c r="I28" i="7"/>
  <c r="H28" i="7"/>
  <c r="I27" i="7"/>
  <c r="H27" i="7"/>
  <c r="AD94" i="6"/>
  <c r="AC94" i="6"/>
  <c r="AD92" i="6"/>
  <c r="AC92" i="6"/>
  <c r="AD91" i="6"/>
  <c r="AC91" i="6"/>
  <c r="AD90" i="6"/>
  <c r="AC90" i="6"/>
  <c r="AD88" i="6"/>
  <c r="AC88" i="6"/>
  <c r="AD87" i="6"/>
  <c r="AC87" i="6"/>
  <c r="AD86" i="6"/>
  <c r="AC86" i="6"/>
  <c r="AD84" i="6"/>
  <c r="AC84" i="6"/>
  <c r="AD83" i="6"/>
  <c r="AC83" i="6"/>
  <c r="AD82" i="6"/>
  <c r="AC82" i="6"/>
  <c r="W100" i="6"/>
  <c r="V100" i="6"/>
  <c r="W99" i="6"/>
  <c r="V99" i="6"/>
  <c r="W98" i="6"/>
  <c r="V98" i="6"/>
  <c r="W96" i="6"/>
  <c r="V96" i="6"/>
  <c r="W95" i="6"/>
  <c r="V95" i="6"/>
  <c r="W94" i="6"/>
  <c r="V94" i="6"/>
  <c r="W92" i="6"/>
  <c r="V92" i="6"/>
  <c r="W91" i="6"/>
  <c r="V91" i="6"/>
  <c r="W90" i="6"/>
  <c r="V90" i="6"/>
  <c r="W88" i="6"/>
  <c r="V88" i="6"/>
  <c r="W87" i="6"/>
  <c r="V87" i="6"/>
  <c r="W86" i="6"/>
  <c r="V86" i="6"/>
  <c r="W84" i="6"/>
  <c r="V84" i="6"/>
  <c r="W83" i="6"/>
  <c r="V83" i="6"/>
  <c r="W82" i="6"/>
  <c r="V82" i="6"/>
  <c r="P100" i="6"/>
  <c r="O100" i="6"/>
  <c r="P99" i="6"/>
  <c r="O99" i="6"/>
  <c r="P98" i="6"/>
  <c r="O98" i="6"/>
  <c r="P96" i="6"/>
  <c r="O96" i="6"/>
  <c r="P95" i="6"/>
  <c r="O95" i="6"/>
  <c r="P94" i="6"/>
  <c r="O94" i="6"/>
  <c r="P92" i="6"/>
  <c r="O92" i="6"/>
  <c r="P91" i="6"/>
  <c r="O91" i="6"/>
  <c r="P90" i="6"/>
  <c r="O90" i="6"/>
  <c r="P88" i="6"/>
  <c r="O88" i="6"/>
  <c r="P87" i="6"/>
  <c r="O87" i="6"/>
  <c r="P86" i="6"/>
  <c r="O86" i="6"/>
  <c r="P84" i="6"/>
  <c r="O84" i="6"/>
  <c r="P83" i="6"/>
  <c r="O83" i="6"/>
  <c r="P82" i="6"/>
  <c r="O82" i="6"/>
  <c r="I100" i="6"/>
  <c r="H100" i="6"/>
  <c r="I99" i="6"/>
  <c r="H99" i="6"/>
  <c r="I98" i="6"/>
  <c r="H98" i="6"/>
  <c r="I96" i="6"/>
  <c r="H96" i="6"/>
  <c r="I95" i="6"/>
  <c r="H95" i="6"/>
  <c r="I94" i="6"/>
  <c r="H94" i="6"/>
  <c r="I92" i="6"/>
  <c r="H92" i="6"/>
  <c r="I91" i="6"/>
  <c r="H91" i="6"/>
  <c r="I90" i="6"/>
  <c r="H90" i="6"/>
  <c r="I88" i="6"/>
  <c r="H88" i="6"/>
  <c r="I87" i="6"/>
  <c r="H87" i="6"/>
  <c r="I86" i="6"/>
  <c r="H86" i="6"/>
  <c r="I84" i="6"/>
  <c r="H84" i="6"/>
  <c r="I83" i="6"/>
  <c r="H83" i="6"/>
  <c r="I82" i="6"/>
  <c r="H82" i="6"/>
  <c r="AD79" i="6"/>
  <c r="AC79" i="6"/>
  <c r="AD78" i="6"/>
  <c r="AC78" i="6"/>
  <c r="AD77" i="6"/>
  <c r="AC77" i="6"/>
  <c r="AD75" i="6"/>
  <c r="AC75" i="6"/>
  <c r="AD74" i="6"/>
  <c r="AC74" i="6"/>
  <c r="AD73" i="6"/>
  <c r="AC73" i="6"/>
  <c r="AD71" i="6"/>
  <c r="AC71" i="6"/>
  <c r="AD70" i="6"/>
  <c r="AC70" i="6"/>
  <c r="AD69" i="6"/>
  <c r="AC69" i="6"/>
  <c r="AD67" i="6"/>
  <c r="AC67" i="6"/>
  <c r="AD66" i="6"/>
  <c r="AC66" i="6"/>
  <c r="AD65" i="6"/>
  <c r="AC65" i="6"/>
  <c r="AD63" i="6"/>
  <c r="AC63" i="6"/>
  <c r="AD62" i="6"/>
  <c r="AC62" i="6"/>
  <c r="AD61" i="6"/>
  <c r="AC61" i="6"/>
  <c r="W79" i="6"/>
  <c r="V79" i="6"/>
  <c r="W78" i="6"/>
  <c r="V78" i="6"/>
  <c r="W77" i="6"/>
  <c r="V77" i="6"/>
  <c r="W75" i="6"/>
  <c r="V75" i="6"/>
  <c r="W74" i="6"/>
  <c r="V74" i="6"/>
  <c r="W73" i="6"/>
  <c r="V73" i="6"/>
  <c r="W71" i="6"/>
  <c r="V71" i="6"/>
  <c r="W70" i="6"/>
  <c r="V70" i="6"/>
  <c r="W69" i="6"/>
  <c r="V69" i="6"/>
  <c r="W67" i="6"/>
  <c r="V67" i="6"/>
  <c r="W66" i="6"/>
  <c r="V66" i="6"/>
  <c r="W65" i="6"/>
  <c r="V65" i="6"/>
  <c r="W63" i="6"/>
  <c r="V63" i="6"/>
  <c r="W62" i="6"/>
  <c r="V62" i="6"/>
  <c r="W61" i="6"/>
  <c r="V61" i="6"/>
  <c r="P73" i="6"/>
  <c r="O73" i="6"/>
  <c r="P71" i="6"/>
  <c r="O71" i="6"/>
  <c r="P70" i="6"/>
  <c r="O70" i="6"/>
  <c r="P69" i="6"/>
  <c r="O69" i="6"/>
  <c r="P67" i="6"/>
  <c r="O67" i="6"/>
  <c r="P66" i="6"/>
  <c r="O66" i="6"/>
  <c r="P65" i="6"/>
  <c r="O65" i="6"/>
  <c r="P63" i="6"/>
  <c r="O63" i="6"/>
  <c r="P62" i="6"/>
  <c r="O62" i="6"/>
  <c r="P61" i="6"/>
  <c r="O61" i="6"/>
  <c r="I79" i="6"/>
  <c r="H79" i="6"/>
  <c r="I78" i="6"/>
  <c r="H78" i="6"/>
  <c r="I77" i="6"/>
  <c r="H77" i="6"/>
  <c r="I75" i="6"/>
  <c r="H75" i="6"/>
  <c r="I74" i="6"/>
  <c r="H74" i="6"/>
  <c r="I73" i="6"/>
  <c r="H73" i="6"/>
  <c r="I71" i="6"/>
  <c r="H71" i="6"/>
  <c r="I70" i="6"/>
  <c r="H70" i="6"/>
  <c r="I69" i="6"/>
  <c r="H69" i="6"/>
  <c r="I67" i="6"/>
  <c r="H67" i="6"/>
  <c r="I66" i="6"/>
  <c r="H66" i="6"/>
  <c r="I65" i="6"/>
  <c r="H65" i="6"/>
  <c r="I63" i="6"/>
  <c r="H63" i="6"/>
  <c r="I62" i="6"/>
  <c r="H62" i="6"/>
  <c r="I61" i="6"/>
  <c r="H61" i="6"/>
  <c r="P22" i="5"/>
  <c r="O22" i="5"/>
  <c r="P21" i="5"/>
  <c r="O21" i="5"/>
  <c r="P19" i="5"/>
  <c r="O19" i="5"/>
  <c r="P18" i="5"/>
  <c r="O18" i="5"/>
  <c r="P16" i="5"/>
  <c r="O16" i="5"/>
  <c r="P15" i="5"/>
  <c r="O15" i="5"/>
  <c r="I22" i="5"/>
  <c r="H22" i="5"/>
  <c r="I21" i="5"/>
  <c r="H21" i="5"/>
  <c r="I19" i="5"/>
  <c r="H19" i="5"/>
  <c r="I18" i="5"/>
  <c r="H18" i="5"/>
  <c r="I16" i="5"/>
  <c r="H16" i="5"/>
  <c r="I15" i="5"/>
  <c r="H15" i="5"/>
  <c r="U92" i="4"/>
  <c r="S92" i="4"/>
  <c r="P92" i="4"/>
  <c r="M92" i="4"/>
  <c r="J92" i="4"/>
  <c r="H92" i="4"/>
  <c r="G92" i="4"/>
  <c r="E92" i="4"/>
  <c r="C92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4B67E8-827E-4949-966B-3B4962D9DF0A}" keepAlive="1" name="Fråga - Bordtennis" description="Anslutning till Bordtennis-frågan i arbetsboken." type="5" refreshedVersion="8" background="1" saveData="1">
    <dbPr connection="Provider=Microsoft.Mashup.OleDb.1;Data Source=$Workbook$;Location=Bordtennis;Extended Properties=&quot;&quot;" command="SELECT * FROM [Bordtennis]"/>
  </connection>
  <connection id="2" xr16:uid="{D87B54FF-D304-4AD5-BABF-342319FD4143}" keepAlive="1" name="Fråga - Bordtennis (2)" description="Anslutning till Bordtennis (2)-frågan i arbetsboken." type="5" refreshedVersion="8" background="1" saveData="1">
    <dbPr connection="Provider=Microsoft.Mashup.OleDb.1;Data Source=$Workbook$;Location=&quot;Bordtennis (2)&quot;;Extended Properties=&quot;&quot;" command="SELECT * FROM [Bordtennis (2)]"/>
  </connection>
  <connection id="3" xr16:uid="{C266CC64-B727-4EC6-A5C0-25FA8E1C67FC}" keepAlive="1" name="Fråga - Lagkolumn" description="Anslutning till Lagkolumn-frågan i arbetsboken." type="5" refreshedVersion="0" background="1">
    <dbPr connection="Provider=Microsoft.Mashup.OleDb.1;Data Source=$Workbook$;Location=Lagkolumn;Extended Properties=&quot;&quot;" command="SELECT * FROM [Lagkolumn]"/>
  </connection>
  <connection id="4" xr16:uid="{E7B2E86D-CE06-4818-BC0E-7F4EB2043A92}" keepAlive="1" name="Fråga - Lagkolumn (2)" description="Anslutning till Lagkolumn (2)-frågan i arbetsboken." type="5" refreshedVersion="0" background="1">
    <dbPr connection="Provider=Microsoft.Mashup.OleDb.1;Data Source=$Workbook$;Location=&quot;Lagkolumn (2)&quot;;Extended Properties=&quot;&quot;" command="SELECT * FROM [Lagkolumn (2)]"/>
  </connection>
  <connection id="5" xr16:uid="{8D98F43F-68D2-49C9-9312-EFDCFD1DE8CF}" keepAlive="1" name="Fråga - LäsIn" description="Anslutning till LäsIn-frågan i arbetsboken." type="5" refreshedVersion="0" background="1">
    <dbPr connection="Provider=Microsoft.Mashup.OleDb.1;Data Source=$Workbook$;Location=LäsIn;Extended Properties=&quot;&quot;" command="SELECT * FROM [LäsIn]"/>
  </connection>
  <connection id="6" xr16:uid="{F643FBA4-094D-44AD-B4E1-A3E05E70EFAE}" keepAlive="1" name="Fråga - LäsIn (2)" description="Anslutning till LäsIn (2)-frågan i arbetsboken." type="5" refreshedVersion="0" background="1">
    <dbPr connection="Provider=Microsoft.Mashup.OleDb.1;Data Source=$Workbook$;Location=&quot;LäsIn (2)&quot;;Extended Properties=&quot;&quot;" command="SELECT * FROM [LäsIn (2)]"/>
  </connection>
</connections>
</file>

<file path=xl/sharedStrings.xml><?xml version="1.0" encoding="utf-8"?>
<sst xmlns="http://schemas.openxmlformats.org/spreadsheetml/2006/main" count="1687" uniqueCount="271">
  <si>
    <t>Grupp A</t>
  </si>
  <si>
    <t>A1</t>
  </si>
  <si>
    <t>A2</t>
  </si>
  <si>
    <t>A3</t>
  </si>
  <si>
    <t>A4</t>
  </si>
  <si>
    <t>A5</t>
  </si>
  <si>
    <t>Grupp B</t>
  </si>
  <si>
    <t>B1</t>
  </si>
  <si>
    <t>B2</t>
  </si>
  <si>
    <t>B3</t>
  </si>
  <si>
    <t>B4</t>
  </si>
  <si>
    <t>B5</t>
  </si>
  <si>
    <t>Grupp C</t>
  </si>
  <si>
    <t>C1</t>
  </si>
  <si>
    <t>C2</t>
  </si>
  <si>
    <t>C3</t>
  </si>
  <si>
    <t>C4</t>
  </si>
  <si>
    <t>Omg 1</t>
  </si>
  <si>
    <t>Omg 2</t>
  </si>
  <si>
    <t>Omg 3</t>
  </si>
  <si>
    <t>Omg 4</t>
  </si>
  <si>
    <t>Omg 5</t>
  </si>
  <si>
    <t>Herr</t>
  </si>
  <si>
    <t>Dam</t>
  </si>
  <si>
    <t>Bord</t>
  </si>
  <si>
    <t>Tid</t>
  </si>
  <si>
    <t>A6</t>
  </si>
  <si>
    <t>B6</t>
  </si>
  <si>
    <t>C6</t>
  </si>
  <si>
    <t>C5</t>
  </si>
  <si>
    <t>D6</t>
  </si>
  <si>
    <t>D4</t>
  </si>
  <si>
    <t>D3</t>
  </si>
  <si>
    <t>D2</t>
  </si>
  <si>
    <t>D5</t>
  </si>
  <si>
    <t>D1</t>
  </si>
  <si>
    <t>E6</t>
  </si>
  <si>
    <t>E4</t>
  </si>
  <si>
    <t>E3</t>
  </si>
  <si>
    <t>E2</t>
  </si>
  <si>
    <t>E5</t>
  </si>
  <si>
    <t>E1</t>
  </si>
  <si>
    <t>F6</t>
  </si>
  <si>
    <t>F4</t>
  </si>
  <si>
    <t>F3</t>
  </si>
  <si>
    <t>F2</t>
  </si>
  <si>
    <t>F5</t>
  </si>
  <si>
    <t>F1</t>
  </si>
  <si>
    <t>G6</t>
  </si>
  <si>
    <t>G4</t>
  </si>
  <si>
    <t>G3</t>
  </si>
  <si>
    <t>G2</t>
  </si>
  <si>
    <t>G5</t>
  </si>
  <si>
    <t>G1</t>
  </si>
  <si>
    <t>H6</t>
  </si>
  <si>
    <t>H4</t>
  </si>
  <si>
    <t>H3</t>
  </si>
  <si>
    <t>H2</t>
  </si>
  <si>
    <t>H5</t>
  </si>
  <si>
    <t>H1</t>
  </si>
  <si>
    <t>Herrdubbel</t>
  </si>
  <si>
    <t>Damdubbel</t>
  </si>
  <si>
    <t>H40 Dubbel</t>
  </si>
  <si>
    <t>Namn</t>
  </si>
  <si>
    <t>Singel H</t>
  </si>
  <si>
    <t>Kolumn1</t>
  </si>
  <si>
    <t>Singel H 40</t>
  </si>
  <si>
    <t>Singel H 41</t>
  </si>
  <si>
    <t>Singel D</t>
  </si>
  <si>
    <t>Singel D 40</t>
  </si>
  <si>
    <t>Singel D 41</t>
  </si>
  <si>
    <t>Dubbel H</t>
  </si>
  <si>
    <t>Lagnr H</t>
  </si>
  <si>
    <t>Kolumn2</t>
  </si>
  <si>
    <t>Dubbel H 40</t>
  </si>
  <si>
    <t>Lagnr H40</t>
  </si>
  <si>
    <t>Lagnr H41</t>
  </si>
  <si>
    <t>Dubbel D</t>
  </si>
  <si>
    <t>Lagnr D</t>
  </si>
  <si>
    <t>Kolumn3</t>
  </si>
  <si>
    <t>Dubbel D40</t>
  </si>
  <si>
    <t>Lagnr D40</t>
  </si>
  <si>
    <t>Mixed dubbel</t>
  </si>
  <si>
    <t>Lagnr Mixed</t>
  </si>
  <si>
    <t>Kolumn4</t>
  </si>
  <si>
    <t>VIF_Stockholm</t>
  </si>
  <si>
    <t>Alexandra Sederholm</t>
  </si>
  <si>
    <t>X</t>
  </si>
  <si>
    <t>o</t>
  </si>
  <si>
    <t>Oskar Nyström</t>
  </si>
  <si>
    <t>VIF_Stockholm - 8</t>
  </si>
  <si>
    <t>Daniel Brengdahl</t>
  </si>
  <si>
    <t>Patrik Petersson</t>
  </si>
  <si>
    <t>VIF_Stockholm - 5</t>
  </si>
  <si>
    <t>Isak Soegaard Vallinder</t>
  </si>
  <si>
    <t>Jan Nirmark</t>
  </si>
  <si>
    <t>Leif Sjöberg</t>
  </si>
  <si>
    <t>VIF_Stockholm - 6</t>
  </si>
  <si>
    <t>Joakim Ginste</t>
  </si>
  <si>
    <t>Karthick Sivarajan</t>
  </si>
  <si>
    <t>Vivek Murugannalini</t>
  </si>
  <si>
    <t>VIF_Stockholm - 1</t>
  </si>
  <si>
    <t>Reserv</t>
  </si>
  <si>
    <t>VIF_Stockholm - Reserv</t>
  </si>
  <si>
    <t>Markus Qvarfordt</t>
  </si>
  <si>
    <t>Peter Asp</t>
  </si>
  <si>
    <t>Martin Pernefjord</t>
  </si>
  <si>
    <t>Mikael Sundby</t>
  </si>
  <si>
    <t>Peter Aglert</t>
  </si>
  <si>
    <t>Sigge Sonerud</t>
  </si>
  <si>
    <t>VIF_Trollhättan</t>
  </si>
  <si>
    <t>VIF_Trollhättan - 1</t>
  </si>
  <si>
    <t>Christer Johansson</t>
  </si>
  <si>
    <t>Robin Andersson</t>
  </si>
  <si>
    <t>Martin Upper</t>
  </si>
  <si>
    <t>Johan Andersson</t>
  </si>
  <si>
    <t>Björn Jessen</t>
  </si>
  <si>
    <t>VIF_Trollhättan - 2</t>
  </si>
  <si>
    <t>Joakim Vilhelmsson</t>
  </si>
  <si>
    <t>Lars Freiholtz</t>
  </si>
  <si>
    <t>Andreas Öberg</t>
  </si>
  <si>
    <t>Haidar Al-Debis</t>
  </si>
  <si>
    <t>Petra Lönn</t>
  </si>
  <si>
    <t>Niklas Andersson</t>
  </si>
  <si>
    <t>Magnus Olsson</t>
  </si>
  <si>
    <t>VIF_Trollhättan - 3</t>
  </si>
  <si>
    <t>Lina Svensson</t>
  </si>
  <si>
    <t>Markus Fåll</t>
  </si>
  <si>
    <t>Joel Arvidsson</t>
  </si>
  <si>
    <t>Jimmy Gunnarsson</t>
  </si>
  <si>
    <t>Mikaela Bjernstrand</t>
  </si>
  <si>
    <t>Felix Björnerås</t>
  </si>
  <si>
    <t>Anders Forsell</t>
  </si>
  <si>
    <t>VIF_Trollhättan - 4</t>
  </si>
  <si>
    <t>Magnus Kron</t>
  </si>
  <si>
    <t>Yazan Jasem</t>
  </si>
  <si>
    <t>Liam Eklund</t>
  </si>
  <si>
    <t>Dag Relfsson</t>
  </si>
  <si>
    <t>x</t>
  </si>
  <si>
    <t>VIF_Norrbotten</t>
  </si>
  <si>
    <t>Fredrik Engman</t>
  </si>
  <si>
    <t>Fredrik Thyni</t>
  </si>
  <si>
    <t>Peter Wikström</t>
  </si>
  <si>
    <t>VIF_Umeå</t>
  </si>
  <si>
    <t>Jonas Nilsson</t>
  </si>
  <si>
    <t>VIF_Umeå - 1</t>
  </si>
  <si>
    <t>Magnus Englund</t>
  </si>
  <si>
    <t>Ulf Svensson</t>
  </si>
  <si>
    <t>VIF_Sundsvall</t>
  </si>
  <si>
    <t>Ronnie Westin</t>
  </si>
  <si>
    <t>Anders Wiklander</t>
  </si>
  <si>
    <t>VIF_Sundsvall - 1</t>
  </si>
  <si>
    <t>Lars Wiklander</t>
  </si>
  <si>
    <t>Nedeljko Mitrovic</t>
  </si>
  <si>
    <t>GEAB_IF</t>
  </si>
  <si>
    <t>Simon Rondahl</t>
  </si>
  <si>
    <t>GEAB_IF - Lag A</t>
  </si>
  <si>
    <t>Daniel Welander</t>
  </si>
  <si>
    <t>Oskar Klimczak Hultgren</t>
  </si>
  <si>
    <t>Elina Nenonen</t>
  </si>
  <si>
    <t>Urban Malmros</t>
  </si>
  <si>
    <t>Erik Dahlström</t>
  </si>
  <si>
    <t>Joel Gandborg</t>
  </si>
  <si>
    <t>VIF_Motala</t>
  </si>
  <si>
    <t>Håkan Kassman</t>
  </si>
  <si>
    <t>VIF_Vuollerim</t>
  </si>
  <si>
    <t>Linus Gustavsson</t>
  </si>
  <si>
    <t>Grundforsen_IF</t>
  </si>
  <si>
    <t>Erika Jonsson</t>
  </si>
  <si>
    <t>Grundforsen_IF - 1</t>
  </si>
  <si>
    <t>Hanna Reisek</t>
  </si>
  <si>
    <t>Ringhals_IF</t>
  </si>
  <si>
    <t>Alexander Johnsson</t>
  </si>
  <si>
    <t>Ringhals_IF - 1</t>
  </si>
  <si>
    <t>Annika Nilsson</t>
  </si>
  <si>
    <t>Anita Gudmundsson</t>
  </si>
  <si>
    <t>Ringhals_IF - 3</t>
  </si>
  <si>
    <t>Louise Johansson</t>
  </si>
  <si>
    <t>Annica Wegeland</t>
  </si>
  <si>
    <t>Johan Kruse</t>
  </si>
  <si>
    <t>Christopher Linö</t>
  </si>
  <si>
    <t>Ringhals_IF - 2</t>
  </si>
  <si>
    <t>Jonas Eolsson</t>
  </si>
  <si>
    <t>Ellinor Furugård</t>
  </si>
  <si>
    <t>Magnus Johansson</t>
  </si>
  <si>
    <t>Rasmus Wingden</t>
  </si>
  <si>
    <t>Klas Svensson</t>
  </si>
  <si>
    <t>Tobias Bernström</t>
  </si>
  <si>
    <t>Jonas Rabe</t>
  </si>
  <si>
    <t>Lars Ekengren</t>
  </si>
  <si>
    <t>Besart Rexhaj</t>
  </si>
  <si>
    <t>Daniel Andersson</t>
  </si>
  <si>
    <t>Forsmarks_IF</t>
  </si>
  <si>
    <t>Michael Åkman</t>
  </si>
  <si>
    <t>Forsmarks_IF - 1</t>
  </si>
  <si>
    <t>Thomas Smed</t>
  </si>
  <si>
    <t>Don Krasin</t>
  </si>
  <si>
    <t>Anne Johansson</t>
  </si>
  <si>
    <t>Magnus adolfsson</t>
  </si>
  <si>
    <t>VIF_Uppsala</t>
  </si>
  <si>
    <t>Anna Larsson</t>
  </si>
  <si>
    <t>Erik Lindstedt</t>
  </si>
  <si>
    <t>Jörg Stephan</t>
  </si>
  <si>
    <t>Kenneth Zotterman</t>
  </si>
  <si>
    <t>Mats Mattsson</t>
  </si>
  <si>
    <t>Mikael Nyberg</t>
  </si>
  <si>
    <t>Philip Rönnblom</t>
  </si>
  <si>
    <t>Kolumn5</t>
  </si>
  <si>
    <t>Kvartsfinaler</t>
  </si>
  <si>
    <t>1A</t>
  </si>
  <si>
    <t>3B</t>
  </si>
  <si>
    <t>2B</t>
  </si>
  <si>
    <t>2C</t>
  </si>
  <si>
    <t>1C</t>
  </si>
  <si>
    <t>2A</t>
  </si>
  <si>
    <t>1B</t>
  </si>
  <si>
    <t>3A</t>
  </si>
  <si>
    <t>Fredag 25/9</t>
  </si>
  <si>
    <t>Lördag 26/9</t>
  </si>
  <si>
    <t>Semifinaler</t>
  </si>
  <si>
    <t>WQ1</t>
  </si>
  <si>
    <t>WQ2</t>
  </si>
  <si>
    <t>WQ3</t>
  </si>
  <si>
    <t>Final</t>
  </si>
  <si>
    <t>WS1</t>
  </si>
  <si>
    <t>WS2</t>
  </si>
  <si>
    <t>Grupp D</t>
  </si>
  <si>
    <t>Grupp E</t>
  </si>
  <si>
    <t>Grupp F</t>
  </si>
  <si>
    <t>Grupp G</t>
  </si>
  <si>
    <t>Grupp H</t>
  </si>
  <si>
    <t>Herr40</t>
  </si>
  <si>
    <t>Åttondelsfinaler</t>
  </si>
  <si>
    <t>2H</t>
  </si>
  <si>
    <t>1E</t>
  </si>
  <si>
    <t>1G</t>
  </si>
  <si>
    <t>1D</t>
  </si>
  <si>
    <t>2F</t>
  </si>
  <si>
    <t>2E</t>
  </si>
  <si>
    <t>1H</t>
  </si>
  <si>
    <t>1F</t>
  </si>
  <si>
    <t>2D</t>
  </si>
  <si>
    <t>2G</t>
  </si>
  <si>
    <t>W81</t>
  </si>
  <si>
    <t>W82</t>
  </si>
  <si>
    <t>W83</t>
  </si>
  <si>
    <t>W84</t>
  </si>
  <si>
    <t>W85</t>
  </si>
  <si>
    <t>W86</t>
  </si>
  <si>
    <t>W87</t>
  </si>
  <si>
    <t>W88</t>
  </si>
  <si>
    <t>WQ4</t>
  </si>
  <si>
    <t xml:space="preserve"> </t>
  </si>
  <si>
    <t>VIF_Trollhättan -3</t>
  </si>
  <si>
    <t>VIF_Uppsala - 1</t>
  </si>
  <si>
    <t>GEAB_IF - 1</t>
  </si>
  <si>
    <t>Mixeddubbel</t>
  </si>
  <si>
    <t>VIF_STO/THN</t>
  </si>
  <si>
    <t>VIF_VOUL/SUND - 1</t>
  </si>
  <si>
    <t>VIF_Uppsala - 2</t>
  </si>
  <si>
    <t>VIF_MOTALA&amp;UMEÅ - 1</t>
  </si>
  <si>
    <t>Magnus Adolfsson</t>
  </si>
  <si>
    <t>Malin Mellkvist Riberg</t>
  </si>
  <si>
    <t>Vunna</t>
  </si>
  <si>
    <t>Förlorade</t>
  </si>
  <si>
    <t>Set</t>
  </si>
  <si>
    <t>Bollar</t>
  </si>
  <si>
    <t>Elias Douglies</t>
  </si>
  <si>
    <t>VIF_Stockholm - 2</t>
  </si>
  <si>
    <t>Thompson Akinyokun</t>
  </si>
  <si>
    <t>Anders Viklund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</si>
</sst>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Book Antiqua"/>
      <family val="1"/>
    </font>
    <font>
      <sz val="10"/>
      <name val="Arial"/>
      <family val="2"/>
    </font>
    <font>
      <strike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45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9">
    <xf numFmtId="0" fontId="0" fillId="0" borderId="0" xfId="0"/>
    <xf numFmtId="20" fontId="0" fillId="0" borderId="0" xfId="0" applyNumberFormat="1"/>
    <xf numFmtId="0" fontId="2" fillId="3" borderId="0" xfId="1" applyFill="1"/>
    <xf numFmtId="0" fontId="3" fillId="2" borderId="1" xfId="1" applyFont="1" applyFill="1" applyBorder="1"/>
    <xf numFmtId="0" fontId="3" fillId="2" borderId="2" xfId="1" applyFont="1" applyFill="1" applyBorder="1"/>
    <xf numFmtId="0" fontId="2" fillId="3" borderId="0" xfId="1" applyFill="1" applyAlignment="1">
      <alignment horizontal="center"/>
    </xf>
    <xf numFmtId="0" fontId="2" fillId="0" borderId="0" xfId="1"/>
    <xf numFmtId="0" fontId="4" fillId="0" borderId="0" xfId="1" applyFont="1"/>
    <xf numFmtId="0" fontId="1" fillId="0" borderId="0" xfId="0" applyFont="1"/>
    <xf numFmtId="49" fontId="3" fillId="2" borderId="1" xfId="1" applyNumberFormat="1" applyFont="1" applyFill="1" applyBorder="1"/>
    <xf numFmtId="49" fontId="2" fillId="0" borderId="0" xfId="1" applyNumberFormat="1"/>
    <xf numFmtId="49" fontId="1" fillId="0" borderId="0" xfId="0" applyNumberFormat="1" applyFont="1"/>
    <xf numFmtId="49" fontId="0" fillId="0" borderId="0" xfId="0" applyNumberFormat="1"/>
    <xf numFmtId="0" fontId="4" fillId="0" borderId="0" xfId="0" applyFont="1"/>
    <xf numFmtId="0" fontId="4" fillId="3" borderId="0" xfId="0" applyFont="1" applyFill="1"/>
    <xf numFmtId="0" fontId="0" fillId="0" borderId="0" xfId="0" applyAlignment="1">
      <alignment horizontal="right"/>
    </xf>
    <xf numFmtId="0" fontId="5" fillId="0" borderId="0" xfId="0" applyFont="1"/>
    <xf numFmtId="0" fontId="0" fillId="0" borderId="3" xfId="0" applyBorder="1"/>
    <xf numFmtId="0" fontId="0" fillId="0" borderId="0" xfId="0" applyAlignment="1">
      <alignment horizontal="center"/>
    </xf>
  </cellXfs>
  <cellStyles count="3">
    <cellStyle name="Normal" xfId="0" builtinId="0"/>
    <cellStyle name="Normal 2" xfId="1" xr:uid="{39A6E8F5-14D2-4D84-A814-765D48029973}"/>
    <cellStyle name="Normal 2 2" xfId="2" xr:uid="{6CE7C68E-68A0-490C-B19E-25B06ADBB33C}"/>
  </cellStyles>
  <dxfs count="33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ook Antiqua"/>
        <family val="1"/>
        <scheme val="none"/>
      </font>
      <fill>
        <patternFill patternType="solid">
          <fgColor indexed="64"/>
          <bgColor rgb="FFA645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2" xr16:uid="{98B923A7-C459-47F7-8108-DC084C1BE7E5}" autoFormatId="16" applyNumberFormats="0" applyBorderFormats="0" applyFontFormats="0" applyPatternFormats="0" applyAlignmentFormats="0" applyWidthHeightFormats="0">
  <queryTableRefresh nextId="28" unboundColumnsRight="1">
    <queryTableFields count="23">
      <queryTableField id="2" name="Namn" tableColumnId="2"/>
      <queryTableField id="27" dataBound="0" tableColumnId="25"/>
      <queryTableField id="3" name="Singel H" tableColumnId="3"/>
      <queryTableField id="20" dataBound="0" tableColumnId="18"/>
      <queryTableField id="4" name="Singel H 40" tableColumnId="4"/>
      <queryTableField id="21" dataBound="0" tableColumnId="19"/>
      <queryTableField id="5" name="Singel D" tableColumnId="5"/>
      <queryTableField id="6" name="Singel D 40" tableColumnId="6"/>
      <queryTableField id="22" dataBound="0" tableColumnId="20"/>
      <queryTableField id="7" name="Dubbel H" tableColumnId="7"/>
      <queryTableField id="8" name="Lagnr H" tableColumnId="8"/>
      <queryTableField id="23" dataBound="0" tableColumnId="21"/>
      <queryTableField id="9" name="Dubbel H 40" tableColumnId="9"/>
      <queryTableField id="10" name="Lagnr H40" tableColumnId="10"/>
      <queryTableField id="24" dataBound="0" tableColumnId="22"/>
      <queryTableField id="11" name="Dubbel D" tableColumnId="11"/>
      <queryTableField id="12" name="Lagnr D" tableColumnId="12"/>
      <queryTableField id="25" dataBound="0" tableColumnId="23"/>
      <queryTableField id="17" name="Dubbel D40" tableColumnId="17"/>
      <queryTableField id="14" name="Lagnr D40" tableColumnId="14"/>
      <queryTableField id="15" name="Mixed dubbel" tableColumnId="15"/>
      <queryTableField id="16" name="Lagnr Mixed" tableColumnId="16"/>
      <queryTableField id="26" dataBound="0" tableColumnId="24"/>
    </queryTableFields>
    <queryTableDeletedFields count="1">
      <deletedField name="Förening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481389D-9CD3-4A24-B7F3-B93F6301135F}" name="Bordtennis" displayName="Bordtennis" ref="A1:W92" tableType="queryTable" totalsRowCount="1" headerRowDxfId="32" headerRowBorderDxfId="31">
  <autoFilter ref="A1:W91" xr:uid="{62DF222A-75B5-4E88-951F-07DED1D10A64}"/>
  <sortState xmlns:xlrd2="http://schemas.microsoft.com/office/spreadsheetml/2017/richdata2" ref="A2:W91">
    <sortCondition ref="B1:B91"/>
  </sortState>
  <tableColumns count="23">
    <tableColumn id="2" xr3:uid="{4BBC6276-E064-47DE-8568-45F5212F32A8}" uniqueName="2" name="Namn" queryTableFieldId="2" totalsRowDxfId="30"/>
    <tableColumn id="25" xr3:uid="{D735FF39-E041-4C80-A49F-EB1E0D13431D}" uniqueName="25" name="Kolumn5" queryTableFieldId="27" totalsRowDxfId="29" dataCellStyle="Normal 2"/>
    <tableColumn id="3" xr3:uid="{00B48BBD-4E28-4B1E-B1CD-0A8FEEC08AA0}" uniqueName="3" name="Singel H" totalsRowFunction="count" queryTableFieldId="3" totalsRowDxfId="28"/>
    <tableColumn id="18" xr3:uid="{532EF751-4EC3-448F-A4B4-6320DE7AE4A0}" uniqueName="18" name="Kolumn1" queryTableFieldId="20" totalsRowDxfId="27"/>
    <tableColumn id="4" xr3:uid="{AD17E9D1-B2C9-4A9F-972A-10A08E54CCFF}" uniqueName="4" name="Singel H 40" totalsRowFunction="count" queryTableFieldId="4" totalsRowDxfId="26"/>
    <tableColumn id="19" xr3:uid="{6C130584-CBF5-47FA-B498-7793EB3CF808}" uniqueName="19" name="Singel H 41" queryTableFieldId="21" totalsRowDxfId="25"/>
    <tableColumn id="5" xr3:uid="{C5FC4AA2-527D-438C-ACB3-99D849E335E2}" uniqueName="5" name="Singel D" totalsRowFunction="count" queryTableFieldId="5" totalsRowDxfId="24"/>
    <tableColumn id="6" xr3:uid="{12F43962-2102-4032-BC05-9788D7867B43}" uniqueName="6" name="Singel D 40" totalsRowFunction="count" queryTableFieldId="6" totalsRowDxfId="23"/>
    <tableColumn id="20" xr3:uid="{185E0341-B1E5-4819-AFD6-8E321357A8C4}" uniqueName="20" name="Singel D 41" queryTableFieldId="22" totalsRowDxfId="22"/>
    <tableColumn id="7" xr3:uid="{78609F07-3E36-447F-A918-8B25535909BA}" uniqueName="7" name="Dubbel H" totalsRowFunction="count" queryTableFieldId="7" totalsRowDxfId="21"/>
    <tableColumn id="8" xr3:uid="{B8A0B27E-0CDF-48A8-BA93-B63C40CD3443}" uniqueName="8" name="Lagnr H" queryTableFieldId="8" totalsRowDxfId="20"/>
    <tableColumn id="21" xr3:uid="{69387E2F-7361-4873-8662-EF1F2E8ACE04}" uniqueName="21" name="Kolumn2" queryTableFieldId="23" totalsRowDxfId="19"/>
    <tableColumn id="9" xr3:uid="{4892CF96-E35C-43A3-93BE-4A68BCF52981}" uniqueName="9" name="Dubbel H 40" totalsRowFunction="count" queryTableFieldId="9" totalsRowDxfId="18"/>
    <tableColumn id="10" xr3:uid="{150A1E3C-6B29-4DAA-8FC1-AF9275D6EA6A}" uniqueName="10" name="Lagnr H40" queryTableFieldId="10" totalsRowDxfId="17"/>
    <tableColumn id="22" xr3:uid="{0E2FCCDB-6ACC-40E8-8AD6-90FF308DF5EA}" uniqueName="22" name="Lagnr H41" queryTableFieldId="24" totalsRowDxfId="16"/>
    <tableColumn id="11" xr3:uid="{8C917C40-C88D-4380-8664-C544C63A76EC}" uniqueName="11" name="Dubbel D" totalsRowFunction="count" queryTableFieldId="11" totalsRowDxfId="15"/>
    <tableColumn id="12" xr3:uid="{2E37E458-69D2-4C5A-9EBF-C8C1EA6AAC66}" uniqueName="12" name="Lagnr D" queryTableFieldId="12" totalsRowDxfId="14"/>
    <tableColumn id="23" xr3:uid="{7FE1EA29-4DAB-4FE4-A2BA-12E733D2183B}" uniqueName="23" name="Kolumn3" queryTableFieldId="25" totalsRowDxfId="13"/>
    <tableColumn id="17" xr3:uid="{2BCAB8B1-50EA-4B33-B256-D4EE4B09E103}" uniqueName="17" name="Dubbel D40" totalsRowFunction="count" queryTableFieldId="17" totalsRowDxfId="12"/>
    <tableColumn id="14" xr3:uid="{688EAD9F-1DC1-4BE1-927E-196529FB9448}" uniqueName="14" name="Lagnr D40" queryTableFieldId="14" totalsRowDxfId="11"/>
    <tableColumn id="15" xr3:uid="{CC4BA434-09A9-4C1B-98B8-E8F2FE4D0DDE}" uniqueName="15" name="Mixed dubbel" totalsRowFunction="count" queryTableFieldId="15" totalsRowDxfId="10"/>
    <tableColumn id="16" xr3:uid="{D6280D3B-1BD0-4695-8507-7B7EE6711518}" uniqueName="16" name="Lagnr Mixed" queryTableFieldId="16" totalsRowDxfId="9"/>
    <tableColumn id="24" xr3:uid="{B893C7DD-532F-41B5-8E3F-7F8013D7A3C4}" uniqueName="24" name="Kolumn4" queryTableFieldId="26" totalsRow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E19E4-7B27-49F2-8DD5-6D65EED45068}">
  <dimension ref="A1:S50"/>
  <sheetViews>
    <sheetView workbookViewId="0">
      <selection activeCell="B6" sqref="B6:C6"/>
    </sheetView>
  </sheetViews>
  <sheetFormatPr defaultRowHeight="15" x14ac:dyDescent="0.25"/>
  <cols>
    <col min="2" max="2" width="22.28515625" bestFit="1" customWidth="1"/>
    <col min="3" max="3" width="16.85546875" customWidth="1"/>
    <col min="8" max="8" width="22.85546875" customWidth="1"/>
    <col min="9" max="9" width="21.5703125" customWidth="1"/>
    <col min="15" max="15" width="22.85546875" customWidth="1"/>
    <col min="16" max="16" width="23.7109375" customWidth="1"/>
    <col min="22" max="22" width="24.140625" customWidth="1"/>
    <col min="23" max="23" width="22.85546875" customWidth="1"/>
  </cols>
  <sheetData>
    <row r="1" spans="1:7" x14ac:dyDescent="0.25">
      <c r="A1" s="11" t="s">
        <v>22</v>
      </c>
    </row>
    <row r="2" spans="1:7" x14ac:dyDescent="0.25">
      <c r="A2" s="12" t="s">
        <v>0</v>
      </c>
      <c r="D2" s="18" t="s">
        <v>263</v>
      </c>
      <c r="E2" s="18" t="s">
        <v>264</v>
      </c>
      <c r="F2" s="18" t="s">
        <v>265</v>
      </c>
      <c r="G2" s="18" t="s">
        <v>266</v>
      </c>
    </row>
    <row r="3" spans="1:7" x14ac:dyDescent="0.25">
      <c r="A3" s="12" t="s">
        <v>1</v>
      </c>
      <c r="B3" s="12" t="s">
        <v>105</v>
      </c>
      <c r="C3" s="12" t="s">
        <v>110</v>
      </c>
      <c r="D3" s="17"/>
      <c r="E3" s="17"/>
      <c r="F3" s="17"/>
      <c r="G3" s="17"/>
    </row>
    <row r="4" spans="1:7" x14ac:dyDescent="0.25">
      <c r="A4" s="12" t="s">
        <v>2</v>
      </c>
      <c r="B4" s="12" t="s">
        <v>94</v>
      </c>
      <c r="C4" s="12" t="s">
        <v>85</v>
      </c>
      <c r="D4" s="17"/>
      <c r="E4" s="17"/>
      <c r="F4" s="17"/>
      <c r="G4" s="17"/>
    </row>
    <row r="5" spans="1:7" x14ac:dyDescent="0.25">
      <c r="A5" s="12" t="s">
        <v>3</v>
      </c>
      <c r="B5" s="12" t="s">
        <v>99</v>
      </c>
      <c r="C5" s="12" t="s">
        <v>85</v>
      </c>
      <c r="D5" s="17"/>
      <c r="E5" s="17"/>
      <c r="F5" s="17"/>
      <c r="G5" s="17"/>
    </row>
    <row r="6" spans="1:7" x14ac:dyDescent="0.25">
      <c r="A6" s="12" t="s">
        <v>4</v>
      </c>
      <c r="B6" s="12"/>
      <c r="C6" s="12"/>
      <c r="D6" s="17"/>
      <c r="E6" s="17"/>
      <c r="F6" s="17"/>
      <c r="G6" s="17"/>
    </row>
    <row r="7" spans="1:7" x14ac:dyDescent="0.25">
      <c r="A7" s="12" t="s">
        <v>5</v>
      </c>
      <c r="B7" s="12" t="s">
        <v>172</v>
      </c>
      <c r="C7" s="12" t="s">
        <v>171</v>
      </c>
      <c r="D7" s="17"/>
      <c r="E7" s="17"/>
      <c r="F7" s="17"/>
      <c r="G7" s="17"/>
    </row>
    <row r="8" spans="1:7" x14ac:dyDescent="0.25">
      <c r="A8" s="12" t="s">
        <v>26</v>
      </c>
      <c r="B8" s="12" t="s">
        <v>206</v>
      </c>
      <c r="C8" s="12" t="s">
        <v>199</v>
      </c>
      <c r="D8" s="17"/>
      <c r="E8" s="17"/>
      <c r="F8" s="17"/>
      <c r="G8" s="17"/>
    </row>
    <row r="9" spans="1:7" x14ac:dyDescent="0.25">
      <c r="A9" s="12"/>
      <c r="B9" s="12"/>
      <c r="C9" s="12"/>
    </row>
    <row r="10" spans="1:7" x14ac:dyDescent="0.25">
      <c r="A10" s="12" t="s">
        <v>6</v>
      </c>
      <c r="B10" s="12"/>
      <c r="C10" s="12"/>
    </row>
    <row r="11" spans="1:7" x14ac:dyDescent="0.25">
      <c r="A11" s="12" t="s">
        <v>7</v>
      </c>
      <c r="B11" s="12" t="s">
        <v>98</v>
      </c>
      <c r="C11" s="12" t="s">
        <v>85</v>
      </c>
      <c r="D11" s="17"/>
      <c r="E11" s="17"/>
      <c r="F11" s="17"/>
      <c r="G11" s="17"/>
    </row>
    <row r="12" spans="1:7" x14ac:dyDescent="0.25">
      <c r="A12" s="12" t="s">
        <v>8</v>
      </c>
      <c r="B12" s="12" t="s">
        <v>100</v>
      </c>
      <c r="C12" s="12" t="s">
        <v>85</v>
      </c>
      <c r="D12" s="17"/>
      <c r="E12" s="17"/>
      <c r="F12" s="17"/>
      <c r="G12" s="17"/>
    </row>
    <row r="13" spans="1:7" x14ac:dyDescent="0.25">
      <c r="A13" s="12" t="s">
        <v>9</v>
      </c>
      <c r="B13" s="12" t="s">
        <v>166</v>
      </c>
      <c r="C13" s="12" t="s">
        <v>165</v>
      </c>
      <c r="D13" s="17"/>
      <c r="E13" s="17"/>
      <c r="F13" s="17"/>
      <c r="G13" s="17"/>
    </row>
    <row r="14" spans="1:7" x14ac:dyDescent="0.25">
      <c r="A14" s="12" t="s">
        <v>10</v>
      </c>
      <c r="B14" s="12" t="s">
        <v>185</v>
      </c>
      <c r="C14" s="12" t="s">
        <v>171</v>
      </c>
      <c r="D14" s="17"/>
      <c r="E14" s="17"/>
      <c r="F14" s="17"/>
      <c r="G14" s="17"/>
    </row>
    <row r="15" spans="1:7" x14ac:dyDescent="0.25">
      <c r="A15" s="12" t="s">
        <v>11</v>
      </c>
      <c r="B15" s="12" t="s">
        <v>114</v>
      </c>
      <c r="C15" s="12" t="s">
        <v>110</v>
      </c>
      <c r="D15" s="17"/>
      <c r="E15" s="17"/>
      <c r="F15" s="17"/>
      <c r="G15" s="17"/>
    </row>
    <row r="16" spans="1:7" x14ac:dyDescent="0.25">
      <c r="A16" s="12" t="s">
        <v>27</v>
      </c>
      <c r="B16" s="12" t="s">
        <v>113</v>
      </c>
      <c r="C16" s="12" t="s">
        <v>110</v>
      </c>
      <c r="D16" s="17"/>
      <c r="E16" s="17"/>
      <c r="F16" s="17"/>
      <c r="G16" s="17"/>
    </row>
    <row r="17" spans="1:19" x14ac:dyDescent="0.25">
      <c r="A17" s="12"/>
      <c r="B17" s="12"/>
      <c r="C17" s="12"/>
    </row>
    <row r="19" spans="1:19" x14ac:dyDescent="0.25">
      <c r="D19" t="s">
        <v>217</v>
      </c>
    </row>
    <row r="20" spans="1:19" x14ac:dyDescent="0.25">
      <c r="D20" t="s">
        <v>24</v>
      </c>
      <c r="E20" t="s">
        <v>25</v>
      </c>
      <c r="F20" t="s">
        <v>17</v>
      </c>
      <c r="K20" t="s">
        <v>24</v>
      </c>
      <c r="L20" t="s">
        <v>25</v>
      </c>
      <c r="M20" t="s">
        <v>17</v>
      </c>
    </row>
    <row r="21" spans="1:19" x14ac:dyDescent="0.25">
      <c r="B21" s="1"/>
      <c r="D21">
        <v>1</v>
      </c>
      <c r="E21" s="1">
        <v>0.33333333333333331</v>
      </c>
      <c r="F21" t="s">
        <v>26</v>
      </c>
      <c r="G21" t="s">
        <v>2</v>
      </c>
      <c r="H21" t="str">
        <f>VLOOKUP(F21,$A$2:$C$17,2,0)</f>
        <v>Philip Rönnblom</v>
      </c>
      <c r="I21" t="str">
        <f t="shared" ref="I21:I39" si="0">VLOOKUP(G21,$A$2:$C$17,2,0)</f>
        <v>Isak Soegaard Vallinder</v>
      </c>
      <c r="K21">
        <v>1</v>
      </c>
      <c r="L21" s="1">
        <v>0.375</v>
      </c>
      <c r="M21" t="s">
        <v>27</v>
      </c>
      <c r="N21" t="s">
        <v>8</v>
      </c>
      <c r="O21" t="str">
        <f t="shared" ref="O21:P39" si="1">VLOOKUP(M21,$A$2:$C$17,2,0)</f>
        <v>Robin Andersson</v>
      </c>
      <c r="P21" t="str">
        <f t="shared" si="1"/>
        <v>Vivek Murugannalini</v>
      </c>
      <c r="S21" s="1"/>
    </row>
    <row r="22" spans="1:19" x14ac:dyDescent="0.25">
      <c r="B22" s="1"/>
      <c r="D22">
        <v>2</v>
      </c>
      <c r="E22" s="1">
        <v>0.33333333333333331</v>
      </c>
      <c r="F22" t="s">
        <v>4</v>
      </c>
      <c r="G22" t="s">
        <v>1</v>
      </c>
      <c r="H22">
        <f t="shared" ref="H22:H39" si="2">VLOOKUP(F22,$A$2:$C$17,2,0)</f>
        <v>0</v>
      </c>
      <c r="I22" t="str">
        <f t="shared" si="0"/>
        <v>Peter Asp</v>
      </c>
      <c r="K22">
        <v>2</v>
      </c>
      <c r="L22" s="1">
        <v>0.375</v>
      </c>
      <c r="M22" t="s">
        <v>10</v>
      </c>
      <c r="N22" t="s">
        <v>7</v>
      </c>
      <c r="O22" t="str">
        <f t="shared" si="1"/>
        <v>Rasmus Wingden</v>
      </c>
      <c r="P22" t="str">
        <f t="shared" si="1"/>
        <v>Joakim Ginste</v>
      </c>
      <c r="S22" s="1"/>
    </row>
    <row r="23" spans="1:19" x14ac:dyDescent="0.25">
      <c r="D23">
        <v>1</v>
      </c>
      <c r="E23" s="1">
        <v>0.34722222222222221</v>
      </c>
      <c r="F23" t="s">
        <v>3</v>
      </c>
      <c r="G23" t="s">
        <v>5</v>
      </c>
      <c r="H23" t="str">
        <f t="shared" si="2"/>
        <v>Karthick Sivarajan</v>
      </c>
      <c r="I23" t="str">
        <f t="shared" si="0"/>
        <v>Alexander Johnsson</v>
      </c>
      <c r="K23">
        <v>1</v>
      </c>
      <c r="L23" s="1">
        <v>0.3888888888888889</v>
      </c>
      <c r="M23" t="s">
        <v>9</v>
      </c>
      <c r="N23" t="s">
        <v>11</v>
      </c>
      <c r="O23" t="str">
        <f t="shared" si="1"/>
        <v>Linus Gustavsson</v>
      </c>
      <c r="P23" t="str">
        <f t="shared" si="1"/>
        <v>Martin Upper</v>
      </c>
    </row>
    <row r="24" spans="1:19" x14ac:dyDescent="0.25">
      <c r="B24" s="1"/>
      <c r="S24" s="1"/>
    </row>
    <row r="25" spans="1:19" x14ac:dyDescent="0.25">
      <c r="B25" s="1"/>
      <c r="D25">
        <v>2</v>
      </c>
      <c r="E25" s="1">
        <v>0.34722222222222221</v>
      </c>
      <c r="F25" t="s">
        <v>2</v>
      </c>
      <c r="G25" t="s">
        <v>1</v>
      </c>
      <c r="H25" t="str">
        <f t="shared" si="2"/>
        <v>Isak Soegaard Vallinder</v>
      </c>
      <c r="I25" t="str">
        <f t="shared" si="0"/>
        <v>Peter Asp</v>
      </c>
      <c r="K25">
        <v>2</v>
      </c>
      <c r="L25" s="1">
        <v>0.3888888888888889</v>
      </c>
      <c r="M25" t="s">
        <v>8</v>
      </c>
      <c r="N25" t="s">
        <v>7</v>
      </c>
      <c r="O25" t="str">
        <f t="shared" si="1"/>
        <v>Vivek Murugannalini</v>
      </c>
      <c r="P25" t="str">
        <f t="shared" si="1"/>
        <v>Joakim Ginste</v>
      </c>
      <c r="S25" s="1"/>
    </row>
    <row r="26" spans="1:19" x14ac:dyDescent="0.25">
      <c r="D26">
        <v>1</v>
      </c>
      <c r="E26" s="1">
        <v>0.3611111111111111</v>
      </c>
      <c r="F26" t="s">
        <v>5</v>
      </c>
      <c r="G26" t="s">
        <v>26</v>
      </c>
      <c r="H26" t="str">
        <f t="shared" si="2"/>
        <v>Alexander Johnsson</v>
      </c>
      <c r="I26" t="str">
        <f t="shared" si="0"/>
        <v>Philip Rönnblom</v>
      </c>
      <c r="K26">
        <v>1</v>
      </c>
      <c r="L26" s="1">
        <v>0.40277777777777779</v>
      </c>
      <c r="M26" t="s">
        <v>11</v>
      </c>
      <c r="N26" t="s">
        <v>27</v>
      </c>
      <c r="O26" t="str">
        <f t="shared" si="1"/>
        <v>Martin Upper</v>
      </c>
      <c r="P26" t="str">
        <f t="shared" si="1"/>
        <v>Robin Andersson</v>
      </c>
    </row>
    <row r="27" spans="1:19" x14ac:dyDescent="0.25">
      <c r="B27" s="1"/>
      <c r="D27">
        <v>2</v>
      </c>
      <c r="E27" s="1">
        <v>0.3611111111111111</v>
      </c>
      <c r="F27" t="s">
        <v>3</v>
      </c>
      <c r="G27" t="s">
        <v>4</v>
      </c>
      <c r="H27" t="str">
        <f t="shared" si="2"/>
        <v>Karthick Sivarajan</v>
      </c>
      <c r="I27">
        <f t="shared" si="0"/>
        <v>0</v>
      </c>
      <c r="K27">
        <v>2</v>
      </c>
      <c r="L27" s="1">
        <v>0.40277777777777779</v>
      </c>
      <c r="M27" t="s">
        <v>9</v>
      </c>
      <c r="N27" t="s">
        <v>10</v>
      </c>
      <c r="O27" t="str">
        <f t="shared" si="1"/>
        <v>Linus Gustavsson</v>
      </c>
      <c r="P27" t="str">
        <f t="shared" si="1"/>
        <v>Rasmus Wingden</v>
      </c>
      <c r="S27" s="1"/>
    </row>
    <row r="28" spans="1:19" x14ac:dyDescent="0.25">
      <c r="B28" s="1"/>
      <c r="S28" s="1"/>
    </row>
    <row r="29" spans="1:19" x14ac:dyDescent="0.25">
      <c r="D29">
        <v>1</v>
      </c>
      <c r="E29" s="1">
        <v>0.41666666666666669</v>
      </c>
      <c r="F29" t="s">
        <v>5</v>
      </c>
      <c r="G29" t="s">
        <v>2</v>
      </c>
      <c r="H29" t="str">
        <f t="shared" si="2"/>
        <v>Alexander Johnsson</v>
      </c>
      <c r="I29" t="str">
        <f t="shared" si="0"/>
        <v>Isak Soegaard Vallinder</v>
      </c>
      <c r="K29">
        <v>1</v>
      </c>
      <c r="L29" s="1">
        <v>0.45833333333333331</v>
      </c>
      <c r="M29" t="s">
        <v>11</v>
      </c>
      <c r="N29" t="s">
        <v>8</v>
      </c>
      <c r="O29" t="str">
        <f t="shared" si="1"/>
        <v>Martin Upper</v>
      </c>
      <c r="P29" t="str">
        <f t="shared" si="1"/>
        <v>Vivek Murugannalini</v>
      </c>
    </row>
    <row r="30" spans="1:19" x14ac:dyDescent="0.25">
      <c r="B30" s="1"/>
      <c r="D30">
        <v>2</v>
      </c>
      <c r="E30" s="1">
        <v>0.41666666666666669</v>
      </c>
      <c r="F30" t="s">
        <v>1</v>
      </c>
      <c r="G30" t="s">
        <v>3</v>
      </c>
      <c r="H30" t="str">
        <f t="shared" si="2"/>
        <v>Peter Asp</v>
      </c>
      <c r="I30" t="str">
        <f t="shared" si="0"/>
        <v>Karthick Sivarajan</v>
      </c>
      <c r="K30">
        <v>2</v>
      </c>
      <c r="L30" s="1">
        <v>0.45833333333333331</v>
      </c>
      <c r="M30" t="s">
        <v>7</v>
      </c>
      <c r="N30" t="s">
        <v>9</v>
      </c>
      <c r="O30" t="str">
        <f t="shared" si="1"/>
        <v>Joakim Ginste</v>
      </c>
      <c r="P30" t="str">
        <f t="shared" si="1"/>
        <v>Linus Gustavsson</v>
      </c>
    </row>
    <row r="31" spans="1:19" x14ac:dyDescent="0.25">
      <c r="B31" s="1"/>
      <c r="D31">
        <v>1</v>
      </c>
      <c r="E31" s="1">
        <v>0.43055555555555558</v>
      </c>
      <c r="F31" t="s">
        <v>26</v>
      </c>
      <c r="G31" t="s">
        <v>4</v>
      </c>
      <c r="H31" t="str">
        <f t="shared" si="2"/>
        <v>Philip Rönnblom</v>
      </c>
      <c r="I31">
        <f t="shared" si="0"/>
        <v>0</v>
      </c>
      <c r="K31">
        <v>1</v>
      </c>
      <c r="L31" s="1">
        <v>0.47222222222222221</v>
      </c>
      <c r="M31" t="s">
        <v>27</v>
      </c>
      <c r="N31" t="s">
        <v>10</v>
      </c>
      <c r="O31" t="str">
        <f t="shared" si="1"/>
        <v>Robin Andersson</v>
      </c>
      <c r="P31" t="str">
        <f t="shared" si="1"/>
        <v>Rasmus Wingden</v>
      </c>
    </row>
    <row r="33" spans="2:16" x14ac:dyDescent="0.25">
      <c r="B33" s="1"/>
      <c r="D33">
        <v>2</v>
      </c>
      <c r="E33" s="1">
        <v>0.43055555555555558</v>
      </c>
      <c r="F33" t="s">
        <v>2</v>
      </c>
      <c r="G33" t="s">
        <v>3</v>
      </c>
      <c r="H33" t="str">
        <f t="shared" si="2"/>
        <v>Isak Soegaard Vallinder</v>
      </c>
      <c r="I33" t="str">
        <f t="shared" si="0"/>
        <v>Karthick Sivarajan</v>
      </c>
      <c r="K33">
        <v>2</v>
      </c>
      <c r="L33" s="1">
        <v>0.47222222222222221</v>
      </c>
      <c r="M33" t="s">
        <v>8</v>
      </c>
      <c r="N33" t="s">
        <v>9</v>
      </c>
      <c r="O33" t="str">
        <f t="shared" si="1"/>
        <v>Vivek Murugannalini</v>
      </c>
      <c r="P33" t="str">
        <f t="shared" si="1"/>
        <v>Linus Gustavsson</v>
      </c>
    </row>
    <row r="34" spans="2:16" x14ac:dyDescent="0.25">
      <c r="B34" s="1"/>
      <c r="D34">
        <v>1</v>
      </c>
      <c r="E34" s="1">
        <v>0.44444444444444442</v>
      </c>
      <c r="F34" t="s">
        <v>4</v>
      </c>
      <c r="G34" t="s">
        <v>5</v>
      </c>
      <c r="H34">
        <f t="shared" si="2"/>
        <v>0</v>
      </c>
      <c r="I34" t="str">
        <f t="shared" si="0"/>
        <v>Alexander Johnsson</v>
      </c>
      <c r="K34">
        <v>1</v>
      </c>
      <c r="L34" s="1">
        <v>0.4861111111111111</v>
      </c>
      <c r="M34" t="s">
        <v>10</v>
      </c>
      <c r="N34" t="s">
        <v>11</v>
      </c>
      <c r="O34" t="str">
        <f t="shared" si="1"/>
        <v>Rasmus Wingden</v>
      </c>
      <c r="P34" t="str">
        <f t="shared" si="1"/>
        <v>Martin Upper</v>
      </c>
    </row>
    <row r="35" spans="2:16" x14ac:dyDescent="0.25">
      <c r="B35" s="1"/>
      <c r="D35">
        <v>2</v>
      </c>
      <c r="E35" s="1">
        <v>0.44444444444444442</v>
      </c>
      <c r="F35" t="s">
        <v>26</v>
      </c>
      <c r="G35" t="s">
        <v>1</v>
      </c>
      <c r="H35" t="str">
        <f t="shared" si="2"/>
        <v>Philip Rönnblom</v>
      </c>
      <c r="I35" t="str">
        <f t="shared" si="0"/>
        <v>Peter Asp</v>
      </c>
      <c r="K35">
        <v>2</v>
      </c>
      <c r="L35" s="1">
        <v>0.4861111111111111</v>
      </c>
      <c r="M35" t="s">
        <v>27</v>
      </c>
      <c r="N35" t="s">
        <v>7</v>
      </c>
      <c r="O35" t="str">
        <f t="shared" si="1"/>
        <v>Robin Andersson</v>
      </c>
      <c r="P35" t="str">
        <f t="shared" si="1"/>
        <v>Joakim Ginste</v>
      </c>
    </row>
    <row r="36" spans="2:16" x14ac:dyDescent="0.25">
      <c r="B36" s="1"/>
    </row>
    <row r="37" spans="2:16" x14ac:dyDescent="0.25">
      <c r="B37" s="1"/>
      <c r="D37">
        <v>1</v>
      </c>
      <c r="E37" s="1">
        <v>0.54166666666666663</v>
      </c>
      <c r="F37" t="s">
        <v>4</v>
      </c>
      <c r="G37" t="s">
        <v>2</v>
      </c>
      <c r="H37">
        <f t="shared" si="2"/>
        <v>0</v>
      </c>
      <c r="I37" t="str">
        <f t="shared" si="0"/>
        <v>Isak Soegaard Vallinder</v>
      </c>
      <c r="K37">
        <v>2</v>
      </c>
      <c r="L37" s="1">
        <v>0.55555555555555558</v>
      </c>
      <c r="M37" t="s">
        <v>10</v>
      </c>
      <c r="N37" t="s">
        <v>8</v>
      </c>
      <c r="O37" t="str">
        <f t="shared" si="1"/>
        <v>Rasmus Wingden</v>
      </c>
      <c r="P37" t="str">
        <f t="shared" si="1"/>
        <v>Vivek Murugannalini</v>
      </c>
    </row>
    <row r="38" spans="2:16" x14ac:dyDescent="0.25">
      <c r="B38" s="1"/>
      <c r="D38">
        <v>2</v>
      </c>
      <c r="E38" s="1">
        <v>0.54166666666666663</v>
      </c>
      <c r="F38" t="s">
        <v>3</v>
      </c>
      <c r="G38" t="s">
        <v>26</v>
      </c>
      <c r="H38" t="str">
        <f t="shared" si="2"/>
        <v>Karthick Sivarajan</v>
      </c>
      <c r="I38" t="str">
        <f t="shared" si="0"/>
        <v>Philip Rönnblom</v>
      </c>
      <c r="K38">
        <v>1</v>
      </c>
      <c r="L38" s="1">
        <v>0.56944444444444442</v>
      </c>
      <c r="M38" t="s">
        <v>9</v>
      </c>
      <c r="N38" t="s">
        <v>27</v>
      </c>
      <c r="O38" t="str">
        <f t="shared" si="1"/>
        <v>Linus Gustavsson</v>
      </c>
      <c r="P38" t="str">
        <f t="shared" si="1"/>
        <v>Robin Andersson</v>
      </c>
    </row>
    <row r="39" spans="2:16" x14ac:dyDescent="0.25">
      <c r="B39" s="1"/>
      <c r="D39">
        <v>1</v>
      </c>
      <c r="E39" s="1">
        <v>0.55555555555555558</v>
      </c>
      <c r="F39" t="s">
        <v>5</v>
      </c>
      <c r="G39" t="s">
        <v>1</v>
      </c>
      <c r="H39" t="str">
        <f t="shared" si="2"/>
        <v>Alexander Johnsson</v>
      </c>
      <c r="I39" t="str">
        <f t="shared" si="0"/>
        <v>Peter Asp</v>
      </c>
      <c r="K39">
        <v>2</v>
      </c>
      <c r="L39" s="1">
        <v>0.56944444444444442</v>
      </c>
      <c r="M39" t="s">
        <v>11</v>
      </c>
      <c r="N39" t="s">
        <v>7</v>
      </c>
      <c r="O39" t="str">
        <f t="shared" si="1"/>
        <v>Martin Upper</v>
      </c>
      <c r="P39" t="str">
        <f t="shared" si="1"/>
        <v>Joakim Ginste</v>
      </c>
    </row>
    <row r="40" spans="2:16" x14ac:dyDescent="0.25">
      <c r="B40" s="1"/>
      <c r="E40" s="1"/>
      <c r="L40" s="1"/>
    </row>
    <row r="41" spans="2:16" x14ac:dyDescent="0.25">
      <c r="B41" s="1"/>
      <c r="E41" s="1"/>
      <c r="L41" s="1"/>
    </row>
    <row r="43" spans="2:16" x14ac:dyDescent="0.25">
      <c r="D43" t="s">
        <v>218</v>
      </c>
    </row>
    <row r="44" spans="2:16" x14ac:dyDescent="0.25">
      <c r="F44" t="s">
        <v>219</v>
      </c>
    </row>
    <row r="45" spans="2:16" x14ac:dyDescent="0.25">
      <c r="D45" s="15" t="s">
        <v>1</v>
      </c>
      <c r="E45" s="1">
        <v>0.45833333333333331</v>
      </c>
      <c r="F45" t="s">
        <v>209</v>
      </c>
      <c r="G45" t="s">
        <v>211</v>
      </c>
    </row>
    <row r="46" spans="2:16" x14ac:dyDescent="0.25">
      <c r="D46" s="15" t="s">
        <v>2</v>
      </c>
      <c r="E46" s="1">
        <v>0.45833333333333331</v>
      </c>
      <c r="F46" t="s">
        <v>215</v>
      </c>
      <c r="G46" t="s">
        <v>214</v>
      </c>
    </row>
    <row r="47" spans="2:16" x14ac:dyDescent="0.25">
      <c r="D47" s="15"/>
    </row>
    <row r="48" spans="2:16" x14ac:dyDescent="0.25">
      <c r="D48" s="15"/>
    </row>
    <row r="49" spans="4:7" x14ac:dyDescent="0.25">
      <c r="D49" s="15"/>
      <c r="F49" t="s">
        <v>223</v>
      </c>
    </row>
    <row r="50" spans="4:7" x14ac:dyDescent="0.25">
      <c r="D50" s="15" t="s">
        <v>1</v>
      </c>
      <c r="E50" s="1">
        <v>0.52083333333333337</v>
      </c>
      <c r="F50" t="s">
        <v>224</v>
      </c>
      <c r="G50" t="s">
        <v>225</v>
      </c>
    </row>
  </sheetData>
  <pageMargins left="0.7" right="0.7" top="0.75" bottom="0.75" header="0.3" footer="0.3"/>
  <headerFooter>
    <oddFooter>&amp;L_x000D_&amp;1#&amp;"Arial"&amp;6&amp;K737373 Confidentiality: C2 -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B9697-D0EB-46DF-B486-0D46432D0C6F}">
  <dimension ref="A1:P32"/>
  <sheetViews>
    <sheetView workbookViewId="0">
      <selection activeCell="F15" sqref="F15:G22"/>
    </sheetView>
  </sheetViews>
  <sheetFormatPr defaultRowHeight="15" x14ac:dyDescent="0.25"/>
  <cols>
    <col min="2" max="2" width="20" bestFit="1" customWidth="1"/>
    <col min="3" max="3" width="14.42578125" bestFit="1" customWidth="1"/>
    <col min="8" max="9" width="20" bestFit="1" customWidth="1"/>
    <col min="15" max="16" width="16.42578125" bestFit="1" customWidth="1"/>
  </cols>
  <sheetData>
    <row r="1" spans="1:16" x14ac:dyDescent="0.25">
      <c r="A1" s="8" t="s">
        <v>23</v>
      </c>
    </row>
    <row r="2" spans="1:16" x14ac:dyDescent="0.25">
      <c r="A2" t="s">
        <v>0</v>
      </c>
      <c r="D2" s="18" t="s">
        <v>263</v>
      </c>
      <c r="E2" s="18" t="s">
        <v>264</v>
      </c>
      <c r="F2" s="18" t="s">
        <v>265</v>
      </c>
      <c r="G2" s="18" t="s">
        <v>266</v>
      </c>
    </row>
    <row r="3" spans="1:16" x14ac:dyDescent="0.25">
      <c r="A3" t="s">
        <v>1</v>
      </c>
      <c r="B3" t="s">
        <v>86</v>
      </c>
      <c r="C3" t="s">
        <v>85</v>
      </c>
      <c r="D3" s="17"/>
      <c r="E3" s="17"/>
      <c r="F3" s="17"/>
      <c r="G3" s="17"/>
    </row>
    <row r="4" spans="1:16" x14ac:dyDescent="0.25">
      <c r="A4" t="s">
        <v>2</v>
      </c>
      <c r="B4" t="s">
        <v>175</v>
      </c>
      <c r="C4" t="s">
        <v>171</v>
      </c>
      <c r="D4" s="17"/>
      <c r="E4" s="17"/>
      <c r="F4" s="17"/>
      <c r="G4" s="17"/>
    </row>
    <row r="5" spans="1:16" x14ac:dyDescent="0.25">
      <c r="A5" t="s">
        <v>3</v>
      </c>
      <c r="B5" t="s">
        <v>177</v>
      </c>
      <c r="C5" t="s">
        <v>171</v>
      </c>
      <c r="D5" s="17"/>
      <c r="E5" s="17"/>
      <c r="F5" s="17"/>
      <c r="G5" s="17"/>
    </row>
    <row r="6" spans="1:16" x14ac:dyDescent="0.25">
      <c r="A6" t="s">
        <v>4</v>
      </c>
      <c r="B6" t="s">
        <v>200</v>
      </c>
      <c r="C6" t="s">
        <v>199</v>
      </c>
      <c r="D6" s="17"/>
      <c r="E6" s="17"/>
      <c r="F6" s="17"/>
      <c r="G6" s="17"/>
    </row>
    <row r="7" spans="1:16" x14ac:dyDescent="0.25">
      <c r="A7" t="s">
        <v>6</v>
      </c>
    </row>
    <row r="8" spans="1:16" x14ac:dyDescent="0.25">
      <c r="A8" t="s">
        <v>7</v>
      </c>
      <c r="B8" t="s">
        <v>122</v>
      </c>
      <c r="C8" t="s">
        <v>110</v>
      </c>
      <c r="D8" s="17"/>
      <c r="E8" s="17"/>
      <c r="F8" s="17"/>
      <c r="G8" s="17"/>
    </row>
    <row r="9" spans="1:16" x14ac:dyDescent="0.25">
      <c r="A9" t="s">
        <v>8</v>
      </c>
      <c r="B9" t="s">
        <v>159</v>
      </c>
      <c r="C9" t="s">
        <v>154</v>
      </c>
      <c r="D9" s="17"/>
      <c r="E9" s="17"/>
      <c r="F9" s="17"/>
      <c r="G9" s="17"/>
    </row>
    <row r="10" spans="1:16" x14ac:dyDescent="0.25">
      <c r="A10" t="s">
        <v>9</v>
      </c>
      <c r="B10" t="s">
        <v>178</v>
      </c>
      <c r="C10" t="s">
        <v>171</v>
      </c>
      <c r="D10" s="17"/>
      <c r="E10" s="17"/>
      <c r="F10" s="17"/>
      <c r="G10" s="17"/>
    </row>
    <row r="11" spans="1:16" x14ac:dyDescent="0.25">
      <c r="A11" t="s">
        <v>10</v>
      </c>
      <c r="B11" t="s">
        <v>183</v>
      </c>
      <c r="C11" t="s">
        <v>171</v>
      </c>
      <c r="D11" s="17"/>
      <c r="E11" s="17"/>
      <c r="F11" s="17"/>
      <c r="G11" s="17"/>
    </row>
    <row r="13" spans="1:16" x14ac:dyDescent="0.25">
      <c r="D13" t="s">
        <v>217</v>
      </c>
    </row>
    <row r="14" spans="1:16" x14ac:dyDescent="0.25">
      <c r="D14" t="s">
        <v>24</v>
      </c>
      <c r="E14" t="s">
        <v>25</v>
      </c>
      <c r="F14" t="s">
        <v>17</v>
      </c>
      <c r="K14" t="s">
        <v>24</v>
      </c>
      <c r="L14" t="s">
        <v>25</v>
      </c>
      <c r="M14" t="s">
        <v>17</v>
      </c>
    </row>
    <row r="15" spans="1:16" x14ac:dyDescent="0.25">
      <c r="D15">
        <v>3</v>
      </c>
      <c r="E15" s="1">
        <v>0.375</v>
      </c>
      <c r="F15" t="s">
        <v>1</v>
      </c>
      <c r="G15" t="s">
        <v>4</v>
      </c>
      <c r="H15" t="str">
        <f>VLOOKUP(F15,$A$2:$C$11,2,0)</f>
        <v>Alexandra Sederholm</v>
      </c>
      <c r="I15" t="str">
        <f t="shared" ref="I15:I22" si="0">VLOOKUP(G15,$A$2:$C$11,2,0)</f>
        <v>Anna Larsson</v>
      </c>
      <c r="K15">
        <v>3</v>
      </c>
      <c r="L15" s="1">
        <v>0.3888888888888889</v>
      </c>
      <c r="M15" t="s">
        <v>7</v>
      </c>
      <c r="N15" t="s">
        <v>10</v>
      </c>
      <c r="O15" t="str">
        <f t="shared" ref="O15:O22" si="1">VLOOKUP(M15,$A$2:$C$11,2,0)</f>
        <v>Petra Lönn</v>
      </c>
      <c r="P15" t="str">
        <f t="shared" ref="P15:P22" si="2">VLOOKUP(N15,$A$2:$C$11,2,0)</f>
        <v>Ellinor Furugård</v>
      </c>
    </row>
    <row r="16" spans="1:16" x14ac:dyDescent="0.25">
      <c r="D16">
        <v>4</v>
      </c>
      <c r="E16" s="1">
        <v>0.375</v>
      </c>
      <c r="F16" t="s">
        <v>2</v>
      </c>
      <c r="G16" t="s">
        <v>3</v>
      </c>
      <c r="H16" t="str">
        <f t="shared" ref="H16:H22" si="3">VLOOKUP(F16,$A$2:$C$11,2,0)</f>
        <v>Anita Gudmundsson</v>
      </c>
      <c r="I16" t="str">
        <f t="shared" si="0"/>
        <v>Louise Johansson</v>
      </c>
      <c r="K16">
        <v>4</v>
      </c>
      <c r="L16" s="1">
        <v>0.3888888888888889</v>
      </c>
      <c r="M16" t="s">
        <v>8</v>
      </c>
      <c r="N16" t="s">
        <v>9</v>
      </c>
      <c r="O16" t="str">
        <f t="shared" si="1"/>
        <v>Elina Nenonen</v>
      </c>
      <c r="P16" t="str">
        <f t="shared" si="2"/>
        <v>Annica Wegeland</v>
      </c>
    </row>
    <row r="17" spans="4:16" x14ac:dyDescent="0.25">
      <c r="F17" t="s">
        <v>18</v>
      </c>
      <c r="M17" t="s">
        <v>18</v>
      </c>
    </row>
    <row r="18" spans="4:16" x14ac:dyDescent="0.25">
      <c r="D18">
        <v>3</v>
      </c>
      <c r="E18" s="1">
        <v>0.40277777777777779</v>
      </c>
      <c r="F18" t="s">
        <v>4</v>
      </c>
      <c r="G18" t="s">
        <v>2</v>
      </c>
      <c r="H18" t="str">
        <f t="shared" si="3"/>
        <v>Anna Larsson</v>
      </c>
      <c r="I18" t="str">
        <f t="shared" si="0"/>
        <v>Anita Gudmundsson</v>
      </c>
      <c r="K18">
        <v>3</v>
      </c>
      <c r="L18" s="1">
        <v>0.41666666666666669</v>
      </c>
      <c r="M18" t="s">
        <v>10</v>
      </c>
      <c r="N18" t="s">
        <v>8</v>
      </c>
      <c r="O18" t="str">
        <f t="shared" si="1"/>
        <v>Ellinor Furugård</v>
      </c>
      <c r="P18" t="str">
        <f t="shared" si="2"/>
        <v>Elina Nenonen</v>
      </c>
    </row>
    <row r="19" spans="4:16" x14ac:dyDescent="0.25">
      <c r="D19">
        <v>4</v>
      </c>
      <c r="E19" s="1">
        <v>0.40277777777777779</v>
      </c>
      <c r="F19" t="s">
        <v>3</v>
      </c>
      <c r="G19" t="s">
        <v>1</v>
      </c>
      <c r="H19" t="str">
        <f t="shared" si="3"/>
        <v>Louise Johansson</v>
      </c>
      <c r="I19" t="str">
        <f t="shared" si="0"/>
        <v>Alexandra Sederholm</v>
      </c>
      <c r="K19">
        <v>4</v>
      </c>
      <c r="L19" s="1">
        <v>0.41666666666666669</v>
      </c>
      <c r="M19" t="s">
        <v>9</v>
      </c>
      <c r="N19" t="s">
        <v>7</v>
      </c>
      <c r="O19" t="str">
        <f t="shared" si="1"/>
        <v>Annica Wegeland</v>
      </c>
      <c r="P19" t="str">
        <f t="shared" si="2"/>
        <v>Petra Lönn</v>
      </c>
    </row>
    <row r="20" spans="4:16" x14ac:dyDescent="0.25">
      <c r="F20" t="s">
        <v>19</v>
      </c>
      <c r="M20" t="s">
        <v>19</v>
      </c>
    </row>
    <row r="21" spans="4:16" x14ac:dyDescent="0.25">
      <c r="D21">
        <v>3</v>
      </c>
      <c r="E21" s="1">
        <v>0.43055555555555558</v>
      </c>
      <c r="F21" t="s">
        <v>1</v>
      </c>
      <c r="G21" t="s">
        <v>2</v>
      </c>
      <c r="H21" t="str">
        <f t="shared" si="3"/>
        <v>Alexandra Sederholm</v>
      </c>
      <c r="I21" t="str">
        <f t="shared" si="0"/>
        <v>Anita Gudmundsson</v>
      </c>
      <c r="K21">
        <v>3</v>
      </c>
      <c r="L21" s="1">
        <v>0.44444444444444442</v>
      </c>
      <c r="M21" t="s">
        <v>7</v>
      </c>
      <c r="N21" t="s">
        <v>8</v>
      </c>
      <c r="O21" t="str">
        <f t="shared" si="1"/>
        <v>Petra Lönn</v>
      </c>
      <c r="P21" t="str">
        <f t="shared" si="2"/>
        <v>Elina Nenonen</v>
      </c>
    </row>
    <row r="22" spans="4:16" x14ac:dyDescent="0.25">
      <c r="D22">
        <v>4</v>
      </c>
      <c r="E22" s="1">
        <v>0.43055555555555558</v>
      </c>
      <c r="F22" t="s">
        <v>3</v>
      </c>
      <c r="G22" t="s">
        <v>4</v>
      </c>
      <c r="H22" t="str">
        <f t="shared" si="3"/>
        <v>Louise Johansson</v>
      </c>
      <c r="I22" t="str">
        <f t="shared" si="0"/>
        <v>Anna Larsson</v>
      </c>
      <c r="K22">
        <v>4</v>
      </c>
      <c r="L22" s="1">
        <v>0.44444444444444442</v>
      </c>
      <c r="M22" t="s">
        <v>9</v>
      </c>
      <c r="N22" t="s">
        <v>10</v>
      </c>
      <c r="O22" t="str">
        <f t="shared" si="1"/>
        <v>Annica Wegeland</v>
      </c>
      <c r="P22" t="str">
        <f t="shared" si="2"/>
        <v>Ellinor Furugård</v>
      </c>
    </row>
    <row r="25" spans="4:16" x14ac:dyDescent="0.25">
      <c r="D25" t="s">
        <v>218</v>
      </c>
    </row>
    <row r="26" spans="4:16" x14ac:dyDescent="0.25">
      <c r="F26" t="s">
        <v>219</v>
      </c>
    </row>
    <row r="27" spans="4:16" x14ac:dyDescent="0.25">
      <c r="D27" s="15" t="s">
        <v>3</v>
      </c>
      <c r="E27" s="1">
        <v>0.45833333333333331</v>
      </c>
      <c r="F27" t="s">
        <v>209</v>
      </c>
      <c r="G27" t="s">
        <v>211</v>
      </c>
    </row>
    <row r="28" spans="4:16" x14ac:dyDescent="0.25">
      <c r="D28" s="15" t="s">
        <v>4</v>
      </c>
      <c r="E28" s="1">
        <v>0.45833333333333331</v>
      </c>
      <c r="F28" t="s">
        <v>215</v>
      </c>
      <c r="G28" t="s">
        <v>214</v>
      </c>
    </row>
    <row r="29" spans="4:16" x14ac:dyDescent="0.25">
      <c r="D29" s="15"/>
    </row>
    <row r="30" spans="4:16" x14ac:dyDescent="0.25">
      <c r="D30" s="15"/>
    </row>
    <row r="31" spans="4:16" x14ac:dyDescent="0.25">
      <c r="D31" s="15"/>
      <c r="F31" t="s">
        <v>223</v>
      </c>
    </row>
    <row r="32" spans="4:16" x14ac:dyDescent="0.25">
      <c r="D32" s="15" t="s">
        <v>3</v>
      </c>
      <c r="E32" s="1">
        <v>0.52083333333333337</v>
      </c>
      <c r="F32" t="s">
        <v>224</v>
      </c>
      <c r="G32" t="s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34080-4D10-4176-AF9F-2BEE90377461}">
  <dimension ref="A1:AD127"/>
  <sheetViews>
    <sheetView topLeftCell="H55" workbookViewId="0">
      <selection activeCell="E61" sqref="E61:E79"/>
    </sheetView>
  </sheetViews>
  <sheetFormatPr defaultRowHeight="15" x14ac:dyDescent="0.25"/>
  <cols>
    <col min="2" max="2" width="23" bestFit="1" customWidth="1"/>
    <col min="3" max="3" width="14.42578125" bestFit="1" customWidth="1"/>
    <col min="8" max="9" width="16.42578125" bestFit="1" customWidth="1"/>
    <col min="15" max="16" width="15.42578125" bestFit="1" customWidth="1"/>
    <col min="22" max="23" width="19" bestFit="1" customWidth="1"/>
    <col min="29" max="30" width="18.28515625" bestFit="1" customWidth="1"/>
  </cols>
  <sheetData>
    <row r="1" spans="1:7" x14ac:dyDescent="0.25">
      <c r="A1" s="8" t="s">
        <v>231</v>
      </c>
    </row>
    <row r="2" spans="1:7" x14ac:dyDescent="0.25">
      <c r="A2" t="s">
        <v>0</v>
      </c>
      <c r="D2" s="18" t="s">
        <v>263</v>
      </c>
      <c r="E2" s="18" t="s">
        <v>264</v>
      </c>
      <c r="F2" s="18" t="s">
        <v>265</v>
      </c>
      <c r="G2" s="18" t="s">
        <v>266</v>
      </c>
    </row>
    <row r="3" spans="1:7" x14ac:dyDescent="0.25">
      <c r="A3" t="s">
        <v>1</v>
      </c>
      <c r="B3" t="s">
        <v>105</v>
      </c>
      <c r="C3" t="s">
        <v>110</v>
      </c>
      <c r="D3" s="17"/>
      <c r="E3" s="17"/>
      <c r="F3" s="17"/>
      <c r="G3" s="17"/>
    </row>
    <row r="4" spans="1:7" x14ac:dyDescent="0.25">
      <c r="A4" t="s">
        <v>2</v>
      </c>
      <c r="B4" t="s">
        <v>89</v>
      </c>
      <c r="C4" t="s">
        <v>85</v>
      </c>
      <c r="D4" s="17"/>
      <c r="E4" s="17"/>
      <c r="F4" s="17"/>
      <c r="G4" s="17"/>
    </row>
    <row r="5" spans="1:7" x14ac:dyDescent="0.25">
      <c r="A5" t="s">
        <v>3</v>
      </c>
      <c r="B5" t="s">
        <v>115</v>
      </c>
      <c r="C5" t="s">
        <v>110</v>
      </c>
      <c r="D5" s="17"/>
      <c r="E5" s="17"/>
      <c r="F5" s="17"/>
      <c r="G5" s="17"/>
    </row>
    <row r="6" spans="1:7" x14ac:dyDescent="0.25">
      <c r="A6" t="s">
        <v>4</v>
      </c>
      <c r="B6" t="s">
        <v>153</v>
      </c>
      <c r="C6" t="s">
        <v>148</v>
      </c>
      <c r="D6" s="17"/>
      <c r="E6" s="17"/>
      <c r="F6" s="17"/>
      <c r="G6" s="17"/>
    </row>
    <row r="7" spans="1:7" x14ac:dyDescent="0.25">
      <c r="A7" t="s">
        <v>5</v>
      </c>
      <c r="B7" t="s">
        <v>189</v>
      </c>
      <c r="C7" t="s">
        <v>171</v>
      </c>
      <c r="D7" s="17"/>
      <c r="E7" s="17"/>
      <c r="F7" s="17"/>
      <c r="G7" s="17"/>
    </row>
    <row r="8" spans="1:7" x14ac:dyDescent="0.25">
      <c r="A8" t="s">
        <v>26</v>
      </c>
      <c r="B8" t="s">
        <v>205</v>
      </c>
      <c r="C8" t="s">
        <v>199</v>
      </c>
      <c r="D8" s="17"/>
      <c r="E8" s="17"/>
      <c r="F8" s="17"/>
      <c r="G8" s="17"/>
    </row>
    <row r="9" spans="1:7" x14ac:dyDescent="0.25">
      <c r="A9" t="s">
        <v>6</v>
      </c>
    </row>
    <row r="10" spans="1:7" x14ac:dyDescent="0.25">
      <c r="A10" t="s">
        <v>7</v>
      </c>
      <c r="B10" t="s">
        <v>92</v>
      </c>
      <c r="C10" t="s">
        <v>85</v>
      </c>
      <c r="D10" s="17"/>
      <c r="E10" s="17"/>
      <c r="F10" s="17"/>
      <c r="G10" s="17"/>
    </row>
    <row r="11" spans="1:7" x14ac:dyDescent="0.25">
      <c r="A11" t="s">
        <v>8</v>
      </c>
      <c r="B11" t="s">
        <v>116</v>
      </c>
      <c r="C11" t="s">
        <v>110</v>
      </c>
      <c r="D11" s="17"/>
      <c r="E11" s="17"/>
      <c r="F11" s="17"/>
      <c r="G11" s="17"/>
    </row>
    <row r="12" spans="1:7" x14ac:dyDescent="0.25">
      <c r="A12" t="s">
        <v>9</v>
      </c>
      <c r="B12" t="s">
        <v>152</v>
      </c>
      <c r="C12" t="s">
        <v>148</v>
      </c>
      <c r="D12" s="17"/>
      <c r="E12" s="17"/>
      <c r="F12" s="17"/>
      <c r="G12" s="17"/>
    </row>
    <row r="13" spans="1:7" x14ac:dyDescent="0.25">
      <c r="A13" t="s">
        <v>10</v>
      </c>
      <c r="B13" t="s">
        <v>188</v>
      </c>
      <c r="C13" t="s">
        <v>171</v>
      </c>
      <c r="D13" s="17"/>
      <c r="E13" s="17"/>
      <c r="F13" s="17"/>
      <c r="G13" s="17"/>
    </row>
    <row r="14" spans="1:7" x14ac:dyDescent="0.25">
      <c r="A14" t="s">
        <v>11</v>
      </c>
      <c r="B14" t="s">
        <v>195</v>
      </c>
      <c r="C14" t="s">
        <v>192</v>
      </c>
      <c r="D14" s="17"/>
      <c r="E14" s="17"/>
      <c r="F14" s="17"/>
      <c r="G14" s="17"/>
    </row>
    <row r="15" spans="1:7" x14ac:dyDescent="0.25">
      <c r="A15" t="s">
        <v>27</v>
      </c>
      <c r="B15" s="16"/>
      <c r="C15" s="16"/>
      <c r="D15" s="17"/>
      <c r="E15" s="17"/>
      <c r="F15" s="17"/>
      <c r="G15" s="17"/>
    </row>
    <row r="16" spans="1:7" x14ac:dyDescent="0.25">
      <c r="A16" t="s">
        <v>12</v>
      </c>
    </row>
    <row r="17" spans="1:7" x14ac:dyDescent="0.25">
      <c r="A17" t="s">
        <v>13</v>
      </c>
      <c r="B17" t="s">
        <v>108</v>
      </c>
      <c r="C17" t="s">
        <v>85</v>
      </c>
      <c r="D17" s="17"/>
      <c r="E17" s="17"/>
      <c r="F17" s="17"/>
      <c r="G17" s="17"/>
    </row>
    <row r="18" spans="1:7" x14ac:dyDescent="0.25">
      <c r="A18" t="s">
        <v>14</v>
      </c>
      <c r="B18" t="s">
        <v>118</v>
      </c>
      <c r="C18" t="s">
        <v>110</v>
      </c>
      <c r="D18" s="17"/>
      <c r="E18" s="17"/>
      <c r="F18" s="17"/>
      <c r="G18" s="17"/>
    </row>
    <row r="19" spans="1:7" x14ac:dyDescent="0.25">
      <c r="A19" t="s">
        <v>15</v>
      </c>
      <c r="B19" t="s">
        <v>150</v>
      </c>
      <c r="C19" t="s">
        <v>148</v>
      </c>
      <c r="D19" s="17"/>
      <c r="E19" s="17"/>
      <c r="F19" s="17"/>
      <c r="G19" s="17"/>
    </row>
    <row r="20" spans="1:7" x14ac:dyDescent="0.25">
      <c r="A20" t="s">
        <v>16</v>
      </c>
      <c r="B20" t="s">
        <v>164</v>
      </c>
      <c r="C20" t="s">
        <v>163</v>
      </c>
      <c r="D20" s="17"/>
      <c r="E20" s="17"/>
      <c r="F20" s="17"/>
      <c r="G20" s="17"/>
    </row>
    <row r="21" spans="1:7" x14ac:dyDescent="0.25">
      <c r="A21" t="s">
        <v>29</v>
      </c>
      <c r="B21" t="s">
        <v>187</v>
      </c>
      <c r="C21" t="s">
        <v>171</v>
      </c>
      <c r="D21" s="17"/>
      <c r="E21" s="17"/>
      <c r="F21" s="17"/>
      <c r="G21" s="17"/>
    </row>
    <row r="22" spans="1:7" x14ac:dyDescent="0.25">
      <c r="A22" t="s">
        <v>28</v>
      </c>
      <c r="B22" t="s">
        <v>203</v>
      </c>
      <c r="C22" t="s">
        <v>199</v>
      </c>
      <c r="D22" s="17"/>
      <c r="E22" s="17"/>
      <c r="F22" s="17"/>
      <c r="G22" s="17"/>
    </row>
    <row r="23" spans="1:7" x14ac:dyDescent="0.25">
      <c r="A23" t="s">
        <v>226</v>
      </c>
    </row>
    <row r="24" spans="1:7" x14ac:dyDescent="0.25">
      <c r="A24" t="s">
        <v>35</v>
      </c>
      <c r="B24" t="s">
        <v>119</v>
      </c>
      <c r="C24" t="s">
        <v>110</v>
      </c>
      <c r="D24" s="17"/>
      <c r="E24" s="17"/>
      <c r="F24" s="17"/>
      <c r="G24" s="17"/>
    </row>
    <row r="25" spans="1:7" x14ac:dyDescent="0.25">
      <c r="A25" t="s">
        <v>33</v>
      </c>
      <c r="B25" t="s">
        <v>141</v>
      </c>
      <c r="C25" t="s">
        <v>139</v>
      </c>
      <c r="D25" s="17"/>
      <c r="E25" s="17"/>
      <c r="F25" s="17"/>
      <c r="G25" s="17"/>
    </row>
    <row r="26" spans="1:7" x14ac:dyDescent="0.25">
      <c r="A26" t="s">
        <v>32</v>
      </c>
      <c r="B26" t="s">
        <v>147</v>
      </c>
      <c r="C26" t="s">
        <v>143</v>
      </c>
      <c r="D26" s="17"/>
      <c r="E26" s="17"/>
      <c r="F26" s="17"/>
      <c r="G26" s="17"/>
    </row>
    <row r="27" spans="1:7" x14ac:dyDescent="0.25">
      <c r="A27" t="s">
        <v>31</v>
      </c>
      <c r="B27" t="s">
        <v>162</v>
      </c>
      <c r="C27" t="s">
        <v>154</v>
      </c>
      <c r="D27" s="17"/>
      <c r="E27" s="17"/>
      <c r="F27" s="17"/>
      <c r="G27" s="17"/>
    </row>
    <row r="28" spans="1:7" x14ac:dyDescent="0.25">
      <c r="A28" t="s">
        <v>34</v>
      </c>
      <c r="B28" t="s">
        <v>184</v>
      </c>
      <c r="C28" t="s">
        <v>171</v>
      </c>
      <c r="D28" s="17"/>
      <c r="E28" s="17"/>
      <c r="F28" s="17"/>
      <c r="G28" s="17"/>
    </row>
    <row r="29" spans="1:7" x14ac:dyDescent="0.25">
      <c r="A29" t="s">
        <v>30</v>
      </c>
      <c r="B29" t="s">
        <v>202</v>
      </c>
      <c r="C29" t="s">
        <v>199</v>
      </c>
      <c r="D29" s="17"/>
      <c r="E29" s="17"/>
      <c r="F29" s="17"/>
      <c r="G29" s="17"/>
    </row>
    <row r="30" spans="1:7" x14ac:dyDescent="0.25">
      <c r="A30" t="s">
        <v>227</v>
      </c>
    </row>
    <row r="31" spans="1:7" x14ac:dyDescent="0.25">
      <c r="A31" t="s">
        <v>41</v>
      </c>
      <c r="B31" t="s">
        <v>95</v>
      </c>
      <c r="C31" t="s">
        <v>85</v>
      </c>
      <c r="D31" s="17"/>
      <c r="E31" s="17"/>
      <c r="F31" s="17"/>
      <c r="G31" s="17"/>
    </row>
    <row r="32" spans="1:7" x14ac:dyDescent="0.25">
      <c r="A32" t="s">
        <v>39</v>
      </c>
      <c r="B32" t="s">
        <v>120</v>
      </c>
      <c r="C32" t="s">
        <v>110</v>
      </c>
      <c r="D32" s="17"/>
      <c r="E32" s="17"/>
      <c r="F32" s="17"/>
      <c r="G32" s="17"/>
    </row>
    <row r="33" spans="1:7" x14ac:dyDescent="0.25">
      <c r="A33" t="s">
        <v>38</v>
      </c>
      <c r="B33" t="s">
        <v>146</v>
      </c>
      <c r="C33" t="s">
        <v>143</v>
      </c>
      <c r="D33" s="17"/>
      <c r="E33" s="17"/>
      <c r="F33" s="17"/>
      <c r="G33" s="17"/>
    </row>
    <row r="34" spans="1:7" x14ac:dyDescent="0.25">
      <c r="A34" t="s">
        <v>37</v>
      </c>
      <c r="B34" t="s">
        <v>160</v>
      </c>
      <c r="C34" t="s">
        <v>154</v>
      </c>
      <c r="D34" s="17"/>
      <c r="E34" s="17"/>
      <c r="F34" s="17"/>
      <c r="G34" s="17"/>
    </row>
    <row r="35" spans="1:7" x14ac:dyDescent="0.25">
      <c r="A35" t="s">
        <v>40</v>
      </c>
      <c r="B35" t="s">
        <v>182</v>
      </c>
      <c r="C35" t="s">
        <v>171</v>
      </c>
      <c r="D35" s="17"/>
      <c r="E35" s="17"/>
      <c r="F35" s="17"/>
      <c r="G35" s="17"/>
    </row>
    <row r="36" spans="1:7" x14ac:dyDescent="0.25">
      <c r="A36" t="s">
        <v>36</v>
      </c>
      <c r="B36" t="s">
        <v>201</v>
      </c>
      <c r="C36" t="s">
        <v>199</v>
      </c>
      <c r="D36" s="17"/>
      <c r="E36" s="17"/>
      <c r="F36" s="17"/>
      <c r="G36" s="17"/>
    </row>
    <row r="37" spans="1:7" x14ac:dyDescent="0.25">
      <c r="A37" t="s">
        <v>228</v>
      </c>
    </row>
    <row r="38" spans="1:7" x14ac:dyDescent="0.25">
      <c r="A38" t="s">
        <v>47</v>
      </c>
      <c r="B38" t="s">
        <v>96</v>
      </c>
      <c r="C38" t="s">
        <v>85</v>
      </c>
      <c r="D38" s="17"/>
      <c r="E38" s="17"/>
      <c r="F38" s="17"/>
      <c r="G38" s="17"/>
    </row>
    <row r="39" spans="1:7" x14ac:dyDescent="0.25">
      <c r="A39" t="s">
        <v>45</v>
      </c>
      <c r="B39" t="s">
        <v>121</v>
      </c>
      <c r="C39" t="s">
        <v>110</v>
      </c>
      <c r="D39" s="17"/>
      <c r="E39" s="17"/>
      <c r="F39" s="17"/>
      <c r="G39" s="17"/>
    </row>
    <row r="40" spans="1:7" x14ac:dyDescent="0.25">
      <c r="A40" t="s">
        <v>44</v>
      </c>
      <c r="B40" t="s">
        <v>144</v>
      </c>
      <c r="C40" t="s">
        <v>143</v>
      </c>
      <c r="D40" s="17"/>
      <c r="E40" s="17"/>
      <c r="F40" s="17"/>
      <c r="G40" s="17"/>
    </row>
    <row r="41" spans="1:7" x14ac:dyDescent="0.25">
      <c r="A41" t="s">
        <v>43</v>
      </c>
      <c r="B41" t="s">
        <v>158</v>
      </c>
      <c r="C41" t="s">
        <v>154</v>
      </c>
      <c r="D41" s="17"/>
      <c r="E41" s="17"/>
      <c r="F41" s="17"/>
      <c r="G41" s="17"/>
    </row>
    <row r="42" spans="1:7" x14ac:dyDescent="0.25">
      <c r="A42" t="s">
        <v>46</v>
      </c>
      <c r="B42" t="s">
        <v>180</v>
      </c>
      <c r="C42" t="s">
        <v>171</v>
      </c>
      <c r="D42" s="17"/>
      <c r="E42" s="17"/>
      <c r="F42" s="17"/>
      <c r="G42" s="17"/>
    </row>
    <row r="43" spans="1:7" x14ac:dyDescent="0.25">
      <c r="A43" t="s">
        <v>42</v>
      </c>
      <c r="B43" t="s">
        <v>261</v>
      </c>
      <c r="C43" t="s">
        <v>192</v>
      </c>
      <c r="D43" s="17"/>
      <c r="E43" s="17"/>
      <c r="F43" s="17"/>
      <c r="G43" s="17"/>
    </row>
    <row r="44" spans="1:7" x14ac:dyDescent="0.25">
      <c r="A44" t="s">
        <v>229</v>
      </c>
    </row>
    <row r="45" spans="1:7" x14ac:dyDescent="0.25">
      <c r="A45" t="s">
        <v>53</v>
      </c>
      <c r="B45" t="s">
        <v>106</v>
      </c>
      <c r="C45" t="s">
        <v>85</v>
      </c>
      <c r="D45" s="17"/>
      <c r="E45" s="17"/>
      <c r="F45" s="17"/>
      <c r="G45" s="17"/>
    </row>
    <row r="46" spans="1:7" x14ac:dyDescent="0.25">
      <c r="A46" t="s">
        <v>51</v>
      </c>
      <c r="B46" t="s">
        <v>112</v>
      </c>
      <c r="C46" t="s">
        <v>110</v>
      </c>
      <c r="D46" s="17"/>
      <c r="E46" s="17"/>
      <c r="F46" s="17"/>
      <c r="G46" s="17"/>
    </row>
    <row r="47" spans="1:7" x14ac:dyDescent="0.25">
      <c r="A47" t="s">
        <v>50</v>
      </c>
      <c r="B47" t="s">
        <v>123</v>
      </c>
      <c r="C47" t="s">
        <v>110</v>
      </c>
      <c r="D47" s="17"/>
      <c r="E47" s="17"/>
      <c r="F47" s="17"/>
      <c r="G47" s="17"/>
    </row>
    <row r="48" spans="1:7" x14ac:dyDescent="0.25">
      <c r="A48" t="s">
        <v>49</v>
      </c>
      <c r="B48" t="s">
        <v>140</v>
      </c>
      <c r="C48" t="s">
        <v>139</v>
      </c>
      <c r="D48" s="17"/>
      <c r="E48" s="17"/>
      <c r="F48" s="17"/>
      <c r="G48" s="17"/>
    </row>
    <row r="49" spans="1:30" x14ac:dyDescent="0.25">
      <c r="A49" t="s">
        <v>52</v>
      </c>
      <c r="B49" t="s">
        <v>155</v>
      </c>
      <c r="C49" t="s">
        <v>154</v>
      </c>
      <c r="D49" s="17"/>
      <c r="E49" s="17"/>
      <c r="F49" s="17"/>
      <c r="G49" s="17"/>
    </row>
    <row r="50" spans="1:30" x14ac:dyDescent="0.25">
      <c r="A50" t="s">
        <v>48</v>
      </c>
      <c r="B50" t="s">
        <v>193</v>
      </c>
      <c r="C50" t="s">
        <v>192</v>
      </c>
      <c r="D50" s="17"/>
      <c r="E50" s="17"/>
      <c r="F50" s="17"/>
      <c r="G50" s="17"/>
    </row>
    <row r="51" spans="1:30" x14ac:dyDescent="0.25">
      <c r="A51" t="s">
        <v>230</v>
      </c>
    </row>
    <row r="52" spans="1:30" x14ac:dyDescent="0.25">
      <c r="A52" t="s">
        <v>59</v>
      </c>
      <c r="B52" t="s">
        <v>107</v>
      </c>
      <c r="C52" t="s">
        <v>85</v>
      </c>
      <c r="D52" s="17"/>
      <c r="E52" s="17"/>
      <c r="F52" s="17"/>
      <c r="G52" s="17"/>
    </row>
    <row r="53" spans="1:30" x14ac:dyDescent="0.25">
      <c r="A53" t="s">
        <v>57</v>
      </c>
      <c r="B53" t="s">
        <v>137</v>
      </c>
      <c r="C53" t="s">
        <v>110</v>
      </c>
      <c r="D53" s="17"/>
      <c r="E53" s="17"/>
      <c r="F53" s="17"/>
      <c r="G53" s="17"/>
    </row>
    <row r="54" spans="1:30" x14ac:dyDescent="0.25">
      <c r="A54" t="s">
        <v>56</v>
      </c>
      <c r="B54" t="s">
        <v>142</v>
      </c>
      <c r="C54" t="s">
        <v>139</v>
      </c>
      <c r="D54" s="17"/>
      <c r="E54" s="17"/>
      <c r="F54" s="17"/>
      <c r="G54" s="17"/>
    </row>
    <row r="55" spans="1:30" x14ac:dyDescent="0.25">
      <c r="A55" t="s">
        <v>55</v>
      </c>
      <c r="B55" t="s">
        <v>157</v>
      </c>
      <c r="C55" t="s">
        <v>154</v>
      </c>
      <c r="D55" s="17"/>
      <c r="E55" s="17"/>
      <c r="F55" s="17"/>
      <c r="G55" s="17"/>
    </row>
    <row r="56" spans="1:30" x14ac:dyDescent="0.25">
      <c r="A56" t="s">
        <v>58</v>
      </c>
      <c r="B56" t="s">
        <v>179</v>
      </c>
      <c r="C56" t="s">
        <v>171</v>
      </c>
      <c r="D56" s="17"/>
      <c r="E56" s="17"/>
      <c r="F56" s="17"/>
      <c r="G56" s="17"/>
    </row>
    <row r="57" spans="1:30" x14ac:dyDescent="0.25">
      <c r="A57" t="s">
        <v>54</v>
      </c>
      <c r="D57" s="17"/>
      <c r="E57" s="17"/>
      <c r="F57" s="17"/>
      <c r="G57" s="17"/>
    </row>
    <row r="59" spans="1:30" x14ac:dyDescent="0.25">
      <c r="D59" t="s">
        <v>217</v>
      </c>
    </row>
    <row r="60" spans="1:30" x14ac:dyDescent="0.25">
      <c r="D60" t="s">
        <v>24</v>
      </c>
      <c r="E60" t="s">
        <v>25</v>
      </c>
    </row>
    <row r="61" spans="1:30" x14ac:dyDescent="0.25">
      <c r="D61">
        <v>5</v>
      </c>
      <c r="E61" s="1">
        <v>0.375</v>
      </c>
      <c r="F61" t="s">
        <v>26</v>
      </c>
      <c r="G61" t="s">
        <v>2</v>
      </c>
      <c r="H61" t="str">
        <f>VLOOKUP(F61,$A$2:$C$57,2,0)</f>
        <v>Mikael Nyberg</v>
      </c>
      <c r="I61" t="str">
        <f t="shared" ref="I61:I79" si="0">VLOOKUP(G61,$A$2:$C$57,2,0)</f>
        <v>Oskar Nyström</v>
      </c>
      <c r="K61">
        <v>5</v>
      </c>
      <c r="L61" s="1">
        <v>0.33333333333333331</v>
      </c>
      <c r="M61" t="s">
        <v>11</v>
      </c>
      <c r="N61" t="s">
        <v>7</v>
      </c>
      <c r="O61" t="str">
        <f>VLOOKUP(M61,$A$2:$C$57,2,0)</f>
        <v>Thomas Smed</v>
      </c>
      <c r="P61" t="str">
        <f t="shared" ref="P61:P63" si="1">VLOOKUP(N61,$A$2:$C$57,2,0)</f>
        <v>Patrik Petersson</v>
      </c>
      <c r="R61">
        <v>7</v>
      </c>
      <c r="S61" s="1">
        <v>0.375</v>
      </c>
      <c r="T61" t="s">
        <v>28</v>
      </c>
      <c r="U61" t="s">
        <v>14</v>
      </c>
      <c r="V61" t="str">
        <f>VLOOKUP(T61,$A$2:$C$57,2,0)</f>
        <v>Kenneth Zotterman</v>
      </c>
      <c r="W61" t="str">
        <f t="shared" ref="W61:W63" si="2">VLOOKUP(U61,$A$2:$C$57,2,0)</f>
        <v>Joakim Vilhelmsson</v>
      </c>
      <c r="Y61">
        <v>7</v>
      </c>
      <c r="Z61" s="1">
        <v>0.33333333333333331</v>
      </c>
      <c r="AA61" t="s">
        <v>30</v>
      </c>
      <c r="AB61" t="s">
        <v>33</v>
      </c>
      <c r="AC61" t="str">
        <f>VLOOKUP(AA61,$A$2:$C$57,2,0)</f>
        <v>Jörg Stephan</v>
      </c>
      <c r="AD61" t="str">
        <f t="shared" ref="AD61:AD63" si="3">VLOOKUP(AB61,$A$2:$C$57,2,0)</f>
        <v>Fredrik Thyni</v>
      </c>
    </row>
    <row r="62" spans="1:30" x14ac:dyDescent="0.25">
      <c r="D62">
        <v>6</v>
      </c>
      <c r="E62" s="1">
        <v>0.375</v>
      </c>
      <c r="F62" t="s">
        <v>4</v>
      </c>
      <c r="G62" t="s">
        <v>1</v>
      </c>
      <c r="H62" t="str">
        <f t="shared" ref="H62:H79" si="4">VLOOKUP(F62,$A$2:$C$57,2,0)</f>
        <v>Nedeljko Mitrovic</v>
      </c>
      <c r="I62" t="str">
        <f t="shared" si="0"/>
        <v>Peter Asp</v>
      </c>
      <c r="K62">
        <v>6</v>
      </c>
      <c r="L62" s="1">
        <v>0.33333333333333331</v>
      </c>
      <c r="M62" t="s">
        <v>10</v>
      </c>
      <c r="N62" t="s">
        <v>8</v>
      </c>
      <c r="O62" t="str">
        <f t="shared" ref="O62:O63" si="5">VLOOKUP(M62,$A$2:$C$57,2,0)</f>
        <v>Jonas Rabe</v>
      </c>
      <c r="P62" t="str">
        <f t="shared" si="1"/>
        <v>Björn Jessen</v>
      </c>
      <c r="R62">
        <v>8</v>
      </c>
      <c r="S62" s="1">
        <v>0.375</v>
      </c>
      <c r="T62" t="s">
        <v>16</v>
      </c>
      <c r="U62" t="s">
        <v>13</v>
      </c>
      <c r="V62" t="str">
        <f t="shared" ref="V62:V63" si="6">VLOOKUP(T62,$A$2:$C$57,2,0)</f>
        <v>Håkan Kassman</v>
      </c>
      <c r="W62" t="str">
        <f t="shared" si="2"/>
        <v>Peter Aglert</v>
      </c>
      <c r="Y62">
        <v>8</v>
      </c>
      <c r="Z62" s="1">
        <v>0.33333333333333331</v>
      </c>
      <c r="AA62" t="s">
        <v>31</v>
      </c>
      <c r="AB62" t="s">
        <v>35</v>
      </c>
      <c r="AC62" t="str">
        <f t="shared" ref="AC62:AC63" si="7">VLOOKUP(AA62,$A$2:$C$57,2,0)</f>
        <v>Joel Gandborg</v>
      </c>
      <c r="AD62" t="str">
        <f t="shared" si="3"/>
        <v>Lars Freiholtz</v>
      </c>
    </row>
    <row r="63" spans="1:30" x14ac:dyDescent="0.25">
      <c r="D63">
        <v>5</v>
      </c>
      <c r="E63" s="1">
        <v>0.3888888888888889</v>
      </c>
      <c r="F63" t="s">
        <v>3</v>
      </c>
      <c r="G63" t="s">
        <v>5</v>
      </c>
      <c r="H63" t="str">
        <f t="shared" si="4"/>
        <v>Johan Andersson</v>
      </c>
      <c r="I63" t="str">
        <f t="shared" si="0"/>
        <v>Lars Ekengren</v>
      </c>
      <c r="K63">
        <v>5</v>
      </c>
      <c r="L63" s="1">
        <v>0.34722222222222221</v>
      </c>
      <c r="M63" t="s">
        <v>7</v>
      </c>
      <c r="N63" t="s">
        <v>9</v>
      </c>
      <c r="O63" t="str">
        <f t="shared" si="5"/>
        <v>Patrik Petersson</v>
      </c>
      <c r="P63" t="str">
        <f t="shared" si="1"/>
        <v>Lars Wiklander</v>
      </c>
      <c r="R63">
        <v>7</v>
      </c>
      <c r="S63" s="1">
        <v>0.3888888888888889</v>
      </c>
      <c r="T63" t="s">
        <v>15</v>
      </c>
      <c r="U63" t="s">
        <v>29</v>
      </c>
      <c r="V63" t="str">
        <f t="shared" si="6"/>
        <v>Anders Wiklander</v>
      </c>
      <c r="W63" t="str">
        <f t="shared" si="2"/>
        <v>Tobias Bernström</v>
      </c>
      <c r="Y63">
        <v>7</v>
      </c>
      <c r="Z63" s="1">
        <v>0.34722222222222221</v>
      </c>
      <c r="AA63" t="s">
        <v>32</v>
      </c>
      <c r="AB63" t="s">
        <v>34</v>
      </c>
      <c r="AC63" t="str">
        <f t="shared" si="7"/>
        <v>Ulf Svensson</v>
      </c>
      <c r="AD63" t="str">
        <f t="shared" si="3"/>
        <v>Magnus Johansson</v>
      </c>
    </row>
    <row r="65" spans="4:30" x14ac:dyDescent="0.25">
      <c r="D65">
        <v>6</v>
      </c>
      <c r="E65" s="1">
        <v>0.3888888888888889</v>
      </c>
      <c r="F65" t="s">
        <v>2</v>
      </c>
      <c r="G65" t="s">
        <v>1</v>
      </c>
      <c r="H65" t="str">
        <f t="shared" si="4"/>
        <v>Oskar Nyström</v>
      </c>
      <c r="I65" t="str">
        <f t="shared" si="0"/>
        <v>Peter Asp</v>
      </c>
      <c r="K65">
        <v>6</v>
      </c>
      <c r="L65" s="1">
        <v>0.34722222222222221</v>
      </c>
      <c r="M65" t="s">
        <v>8</v>
      </c>
      <c r="N65" t="s">
        <v>11</v>
      </c>
      <c r="O65" t="str">
        <f t="shared" ref="O65:O67" si="8">VLOOKUP(M65,$A$2:$C$57,2,0)</f>
        <v>Björn Jessen</v>
      </c>
      <c r="P65" t="str">
        <f t="shared" ref="P65:P67" si="9">VLOOKUP(N65,$A$2:$C$57,2,0)</f>
        <v>Thomas Smed</v>
      </c>
      <c r="R65">
        <v>8</v>
      </c>
      <c r="S65" s="1">
        <v>0.3888888888888889</v>
      </c>
      <c r="T65" t="s">
        <v>14</v>
      </c>
      <c r="U65" t="s">
        <v>13</v>
      </c>
      <c r="V65" t="str">
        <f t="shared" ref="V65:V67" si="10">VLOOKUP(T65,$A$2:$C$57,2,0)</f>
        <v>Joakim Vilhelmsson</v>
      </c>
      <c r="W65" t="str">
        <f t="shared" ref="W65:W67" si="11">VLOOKUP(U65,$A$2:$C$57,2,0)</f>
        <v>Peter Aglert</v>
      </c>
      <c r="Y65">
        <v>8</v>
      </c>
      <c r="Z65" s="1">
        <v>0.34722222222222221</v>
      </c>
      <c r="AA65" t="s">
        <v>33</v>
      </c>
      <c r="AB65" t="s">
        <v>35</v>
      </c>
      <c r="AC65" t="str">
        <f t="shared" ref="AC65:AC67" si="12">VLOOKUP(AA65,$A$2:$C$57,2,0)</f>
        <v>Fredrik Thyni</v>
      </c>
      <c r="AD65" t="str">
        <f t="shared" ref="AD65:AD67" si="13">VLOOKUP(AB65,$A$2:$C$57,2,0)</f>
        <v>Lars Freiholtz</v>
      </c>
    </row>
    <row r="66" spans="4:30" x14ac:dyDescent="0.25">
      <c r="D66">
        <v>5</v>
      </c>
      <c r="E66" s="1">
        <v>0.40277777777777779</v>
      </c>
      <c r="F66" t="s">
        <v>5</v>
      </c>
      <c r="G66" t="s">
        <v>26</v>
      </c>
      <c r="H66" t="str">
        <f t="shared" si="4"/>
        <v>Lars Ekengren</v>
      </c>
      <c r="I66" t="str">
        <f t="shared" si="0"/>
        <v>Mikael Nyberg</v>
      </c>
      <c r="K66">
        <v>5</v>
      </c>
      <c r="L66" s="1">
        <v>0.3611111111111111</v>
      </c>
      <c r="M66" t="s">
        <v>8</v>
      </c>
      <c r="N66" t="s">
        <v>7</v>
      </c>
      <c r="O66" t="str">
        <f t="shared" si="8"/>
        <v>Björn Jessen</v>
      </c>
      <c r="P66" t="str">
        <f t="shared" si="9"/>
        <v>Patrik Petersson</v>
      </c>
      <c r="R66">
        <v>7</v>
      </c>
      <c r="S66" s="1">
        <v>0.40277777777777779</v>
      </c>
      <c r="T66" t="s">
        <v>29</v>
      </c>
      <c r="U66" t="s">
        <v>28</v>
      </c>
      <c r="V66" t="str">
        <f t="shared" si="10"/>
        <v>Tobias Bernström</v>
      </c>
      <c r="W66" t="str">
        <f t="shared" si="11"/>
        <v>Kenneth Zotterman</v>
      </c>
      <c r="Y66">
        <v>7</v>
      </c>
      <c r="Z66" s="1">
        <v>0.3611111111111111</v>
      </c>
      <c r="AA66" t="s">
        <v>34</v>
      </c>
      <c r="AB66" t="s">
        <v>30</v>
      </c>
      <c r="AC66" t="str">
        <f t="shared" si="12"/>
        <v>Magnus Johansson</v>
      </c>
      <c r="AD66" t="str">
        <f t="shared" si="13"/>
        <v>Jörg Stephan</v>
      </c>
    </row>
    <row r="67" spans="4:30" x14ac:dyDescent="0.25">
      <c r="D67">
        <v>6</v>
      </c>
      <c r="E67" s="1">
        <v>0.40277777777777779</v>
      </c>
      <c r="F67" t="s">
        <v>3</v>
      </c>
      <c r="G67" t="s">
        <v>4</v>
      </c>
      <c r="H67" t="str">
        <f t="shared" si="4"/>
        <v>Johan Andersson</v>
      </c>
      <c r="I67" t="str">
        <f t="shared" si="0"/>
        <v>Nedeljko Mitrovic</v>
      </c>
      <c r="K67">
        <v>6</v>
      </c>
      <c r="L67" s="1">
        <v>0.3611111111111111</v>
      </c>
      <c r="M67" t="s">
        <v>9</v>
      </c>
      <c r="N67" t="s">
        <v>10</v>
      </c>
      <c r="O67" t="str">
        <f t="shared" si="8"/>
        <v>Lars Wiklander</v>
      </c>
      <c r="P67" t="str">
        <f t="shared" si="9"/>
        <v>Jonas Rabe</v>
      </c>
      <c r="R67">
        <v>8</v>
      </c>
      <c r="S67" s="1">
        <v>0.40277777777777779</v>
      </c>
      <c r="T67" t="s">
        <v>15</v>
      </c>
      <c r="U67" t="s">
        <v>16</v>
      </c>
      <c r="V67" t="str">
        <f t="shared" si="10"/>
        <v>Anders Wiklander</v>
      </c>
      <c r="W67" t="str">
        <f t="shared" si="11"/>
        <v>Håkan Kassman</v>
      </c>
      <c r="Y67">
        <v>8</v>
      </c>
      <c r="Z67" s="1">
        <v>0.3611111111111111</v>
      </c>
      <c r="AA67" t="s">
        <v>32</v>
      </c>
      <c r="AB67" t="s">
        <v>31</v>
      </c>
      <c r="AC67" t="str">
        <f t="shared" si="12"/>
        <v>Ulf Svensson</v>
      </c>
      <c r="AD67" t="str">
        <f t="shared" si="13"/>
        <v>Joel Gandborg</v>
      </c>
    </row>
    <row r="69" spans="4:30" x14ac:dyDescent="0.25">
      <c r="D69">
        <v>5</v>
      </c>
      <c r="E69" s="1">
        <v>0.45833333333333331</v>
      </c>
      <c r="F69" t="s">
        <v>5</v>
      </c>
      <c r="G69" t="s">
        <v>2</v>
      </c>
      <c r="H69" t="str">
        <f t="shared" si="4"/>
        <v>Lars Ekengren</v>
      </c>
      <c r="I69" t="str">
        <f t="shared" si="0"/>
        <v>Oskar Nyström</v>
      </c>
      <c r="K69">
        <v>5</v>
      </c>
      <c r="L69" s="1">
        <v>0.41666666666666669</v>
      </c>
      <c r="M69" t="s">
        <v>7</v>
      </c>
      <c r="N69" t="s">
        <v>10</v>
      </c>
      <c r="O69" t="str">
        <f t="shared" ref="O69:O71" si="14">VLOOKUP(M69,$A$2:$C$57,2,0)</f>
        <v>Patrik Petersson</v>
      </c>
      <c r="P69" t="str">
        <f t="shared" ref="P69:P71" si="15">VLOOKUP(N69,$A$2:$C$57,2,0)</f>
        <v>Jonas Rabe</v>
      </c>
      <c r="R69">
        <v>7</v>
      </c>
      <c r="S69" s="1">
        <v>0.45833333333333331</v>
      </c>
      <c r="T69" t="s">
        <v>29</v>
      </c>
      <c r="U69" t="s">
        <v>14</v>
      </c>
      <c r="V69" t="str">
        <f t="shared" ref="V69:V71" si="16">VLOOKUP(T69,$A$2:$C$57,2,0)</f>
        <v>Tobias Bernström</v>
      </c>
      <c r="W69" t="str">
        <f t="shared" ref="W69:W71" si="17">VLOOKUP(U69,$A$2:$C$57,2,0)</f>
        <v>Joakim Vilhelmsson</v>
      </c>
      <c r="Y69">
        <v>7</v>
      </c>
      <c r="Z69" s="1">
        <v>0.41666666666666669</v>
      </c>
      <c r="AA69" t="s">
        <v>34</v>
      </c>
      <c r="AB69" t="s">
        <v>33</v>
      </c>
      <c r="AC69" t="str">
        <f t="shared" ref="AC69:AC71" si="18">VLOOKUP(AA69,$A$2:$C$57,2,0)</f>
        <v>Magnus Johansson</v>
      </c>
      <c r="AD69" t="str">
        <f t="shared" ref="AD69:AD71" si="19">VLOOKUP(AB69,$A$2:$C$57,2,0)</f>
        <v>Fredrik Thyni</v>
      </c>
    </row>
    <row r="70" spans="4:30" x14ac:dyDescent="0.25">
      <c r="D70">
        <v>6</v>
      </c>
      <c r="E70" s="1">
        <v>0.45833333333333331</v>
      </c>
      <c r="F70" t="s">
        <v>1</v>
      </c>
      <c r="G70" t="s">
        <v>3</v>
      </c>
      <c r="H70" t="str">
        <f t="shared" si="4"/>
        <v>Peter Asp</v>
      </c>
      <c r="I70" t="str">
        <f t="shared" si="0"/>
        <v>Johan Andersson</v>
      </c>
      <c r="K70">
        <v>6</v>
      </c>
      <c r="L70" s="1">
        <v>0.41666666666666669</v>
      </c>
      <c r="M70" t="s">
        <v>11</v>
      </c>
      <c r="N70" t="s">
        <v>9</v>
      </c>
      <c r="O70" t="str">
        <f t="shared" si="14"/>
        <v>Thomas Smed</v>
      </c>
      <c r="P70" t="str">
        <f t="shared" si="15"/>
        <v>Lars Wiklander</v>
      </c>
      <c r="R70">
        <v>8</v>
      </c>
      <c r="S70" s="1">
        <v>0.45833333333333331</v>
      </c>
      <c r="T70" t="s">
        <v>13</v>
      </c>
      <c r="U70" t="s">
        <v>15</v>
      </c>
      <c r="V70" t="str">
        <f t="shared" si="16"/>
        <v>Peter Aglert</v>
      </c>
      <c r="W70" t="str">
        <f t="shared" si="17"/>
        <v>Anders Wiklander</v>
      </c>
      <c r="Y70">
        <v>8</v>
      </c>
      <c r="Z70" s="1">
        <v>0.41666666666666669</v>
      </c>
      <c r="AA70" t="s">
        <v>35</v>
      </c>
      <c r="AB70" t="s">
        <v>32</v>
      </c>
      <c r="AC70" t="str">
        <f t="shared" si="18"/>
        <v>Lars Freiholtz</v>
      </c>
      <c r="AD70" t="str">
        <f t="shared" si="19"/>
        <v>Ulf Svensson</v>
      </c>
    </row>
    <row r="71" spans="4:30" x14ac:dyDescent="0.25">
      <c r="D71">
        <v>5</v>
      </c>
      <c r="E71" s="1">
        <v>0.47222222222222221</v>
      </c>
      <c r="F71" t="s">
        <v>26</v>
      </c>
      <c r="G71" t="s">
        <v>4</v>
      </c>
      <c r="H71" t="str">
        <f t="shared" si="4"/>
        <v>Mikael Nyberg</v>
      </c>
      <c r="I71" t="str">
        <f t="shared" si="0"/>
        <v>Nedeljko Mitrovic</v>
      </c>
      <c r="K71">
        <v>5</v>
      </c>
      <c r="L71" s="1">
        <v>0.43055555555555558</v>
      </c>
      <c r="M71" t="s">
        <v>10</v>
      </c>
      <c r="N71" t="s">
        <v>11</v>
      </c>
      <c r="O71" t="str">
        <f t="shared" si="14"/>
        <v>Jonas Rabe</v>
      </c>
      <c r="P71" t="str">
        <f t="shared" si="15"/>
        <v>Thomas Smed</v>
      </c>
      <c r="R71">
        <v>7</v>
      </c>
      <c r="S71" s="1">
        <v>0.47222222222222221</v>
      </c>
      <c r="T71" t="s">
        <v>28</v>
      </c>
      <c r="U71" t="s">
        <v>16</v>
      </c>
      <c r="V71" t="str">
        <f t="shared" si="16"/>
        <v>Kenneth Zotterman</v>
      </c>
      <c r="W71" t="str">
        <f t="shared" si="17"/>
        <v>Håkan Kassman</v>
      </c>
      <c r="Y71">
        <v>7</v>
      </c>
      <c r="Z71" s="1">
        <v>0.43055555555555558</v>
      </c>
      <c r="AA71" t="s">
        <v>30</v>
      </c>
      <c r="AB71" t="s">
        <v>31</v>
      </c>
      <c r="AC71" t="str">
        <f t="shared" si="18"/>
        <v>Jörg Stephan</v>
      </c>
      <c r="AD71" t="str">
        <f t="shared" si="19"/>
        <v>Joel Gandborg</v>
      </c>
    </row>
    <row r="73" spans="4:30" x14ac:dyDescent="0.25">
      <c r="D73">
        <v>6</v>
      </c>
      <c r="E73" s="1">
        <v>0.47222222222222221</v>
      </c>
      <c r="F73" t="s">
        <v>2</v>
      </c>
      <c r="G73" t="s">
        <v>3</v>
      </c>
      <c r="H73" t="str">
        <f t="shared" si="4"/>
        <v>Oskar Nyström</v>
      </c>
      <c r="I73" t="str">
        <f t="shared" si="0"/>
        <v>Johan Andersson</v>
      </c>
      <c r="K73">
        <v>6</v>
      </c>
      <c r="L73" s="1">
        <v>0.43055555555555558</v>
      </c>
      <c r="M73" t="s">
        <v>8</v>
      </c>
      <c r="N73" t="s">
        <v>9</v>
      </c>
      <c r="O73" t="str">
        <f t="shared" ref="O73" si="20">VLOOKUP(M73,$A$2:$C$57,2,0)</f>
        <v>Björn Jessen</v>
      </c>
      <c r="P73" t="str">
        <f t="shared" ref="P73" si="21">VLOOKUP(N73,$A$2:$C$57,2,0)</f>
        <v>Lars Wiklander</v>
      </c>
      <c r="R73">
        <v>8</v>
      </c>
      <c r="S73" s="1">
        <v>0.47222222222222221</v>
      </c>
      <c r="T73" t="s">
        <v>14</v>
      </c>
      <c r="U73" t="s">
        <v>15</v>
      </c>
      <c r="V73" t="str">
        <f t="shared" ref="V73:V75" si="22">VLOOKUP(T73,$A$2:$C$57,2,0)</f>
        <v>Joakim Vilhelmsson</v>
      </c>
      <c r="W73" t="str">
        <f t="shared" ref="W73:W75" si="23">VLOOKUP(U73,$A$2:$C$57,2,0)</f>
        <v>Anders Wiklander</v>
      </c>
      <c r="Y73">
        <v>8</v>
      </c>
      <c r="Z73" s="1">
        <v>0.43055555555555558</v>
      </c>
      <c r="AA73" t="s">
        <v>33</v>
      </c>
      <c r="AB73" t="s">
        <v>32</v>
      </c>
      <c r="AC73" t="str">
        <f t="shared" ref="AC73:AC75" si="24">VLOOKUP(AA73,$A$2:$C$57,2,0)</f>
        <v>Fredrik Thyni</v>
      </c>
      <c r="AD73" t="str">
        <f t="shared" ref="AD73:AD75" si="25">VLOOKUP(AB73,$A$2:$C$57,2,0)</f>
        <v>Ulf Svensson</v>
      </c>
    </row>
    <row r="74" spans="4:30" x14ac:dyDescent="0.25">
      <c r="D74">
        <v>5</v>
      </c>
      <c r="E74" s="1">
        <v>0.4861111111111111</v>
      </c>
      <c r="F74" t="s">
        <v>4</v>
      </c>
      <c r="G74" t="s">
        <v>5</v>
      </c>
      <c r="H74" t="str">
        <f t="shared" si="4"/>
        <v>Nedeljko Mitrovic</v>
      </c>
      <c r="I74" t="str">
        <f t="shared" si="0"/>
        <v>Lars Ekengren</v>
      </c>
      <c r="K74">
        <v>5</v>
      </c>
      <c r="L74" s="1">
        <v>0.44444444444444442</v>
      </c>
      <c r="R74">
        <v>7</v>
      </c>
      <c r="S74" s="1">
        <v>0.4861111111111111</v>
      </c>
      <c r="T74" t="s">
        <v>16</v>
      </c>
      <c r="U74" t="s">
        <v>29</v>
      </c>
      <c r="V74" t="str">
        <f t="shared" si="22"/>
        <v>Håkan Kassman</v>
      </c>
      <c r="W74" t="str">
        <f t="shared" si="23"/>
        <v>Tobias Bernström</v>
      </c>
      <c r="Y74">
        <v>7</v>
      </c>
      <c r="Z74" s="1">
        <v>0.44444444444444442</v>
      </c>
      <c r="AA74" t="s">
        <v>31</v>
      </c>
      <c r="AB74" t="s">
        <v>34</v>
      </c>
      <c r="AC74" t="str">
        <f t="shared" si="24"/>
        <v>Joel Gandborg</v>
      </c>
      <c r="AD74" t="str">
        <f t="shared" si="25"/>
        <v>Magnus Johansson</v>
      </c>
    </row>
    <row r="75" spans="4:30" x14ac:dyDescent="0.25">
      <c r="D75">
        <v>6</v>
      </c>
      <c r="E75" s="1">
        <v>0.4861111111111111</v>
      </c>
      <c r="F75" t="s">
        <v>26</v>
      </c>
      <c r="G75" t="s">
        <v>1</v>
      </c>
      <c r="H75" t="str">
        <f t="shared" si="4"/>
        <v>Mikael Nyberg</v>
      </c>
      <c r="I75" t="str">
        <f t="shared" si="0"/>
        <v>Peter Asp</v>
      </c>
      <c r="K75">
        <v>6</v>
      </c>
      <c r="L75" s="1">
        <v>0.44444444444444442</v>
      </c>
      <c r="R75">
        <v>8</v>
      </c>
      <c r="S75" s="1">
        <v>0.4861111111111111</v>
      </c>
      <c r="T75" t="s">
        <v>28</v>
      </c>
      <c r="U75" t="s">
        <v>13</v>
      </c>
      <c r="V75" t="str">
        <f t="shared" si="22"/>
        <v>Kenneth Zotterman</v>
      </c>
      <c r="W75" t="str">
        <f t="shared" si="23"/>
        <v>Peter Aglert</v>
      </c>
      <c r="Y75">
        <v>8</v>
      </c>
      <c r="Z75" s="1">
        <v>0.44444444444444442</v>
      </c>
      <c r="AA75" t="s">
        <v>30</v>
      </c>
      <c r="AB75" t="s">
        <v>35</v>
      </c>
      <c r="AC75" t="str">
        <f t="shared" si="24"/>
        <v>Jörg Stephan</v>
      </c>
      <c r="AD75" t="str">
        <f t="shared" si="25"/>
        <v>Lars Freiholtz</v>
      </c>
    </row>
    <row r="77" spans="4:30" x14ac:dyDescent="0.25">
      <c r="D77">
        <v>5</v>
      </c>
      <c r="E77" s="1">
        <v>0.55555555555555558</v>
      </c>
      <c r="F77" t="s">
        <v>4</v>
      </c>
      <c r="G77" t="s">
        <v>2</v>
      </c>
      <c r="H77" t="str">
        <f t="shared" si="4"/>
        <v>Nedeljko Mitrovic</v>
      </c>
      <c r="I77" t="str">
        <f t="shared" si="0"/>
        <v>Oskar Nyström</v>
      </c>
      <c r="K77">
        <v>6</v>
      </c>
      <c r="L77" s="1">
        <v>0.54166666666666663</v>
      </c>
      <c r="R77">
        <v>7</v>
      </c>
      <c r="S77" s="1">
        <v>0.55555555555555558</v>
      </c>
      <c r="T77" t="s">
        <v>16</v>
      </c>
      <c r="U77" t="s">
        <v>14</v>
      </c>
      <c r="V77" t="str">
        <f t="shared" ref="V77:V79" si="26">VLOOKUP(T77,$A$2:$C$57,2,0)</f>
        <v>Håkan Kassman</v>
      </c>
      <c r="W77" t="str">
        <f t="shared" ref="W77:W79" si="27">VLOOKUP(U77,$A$2:$C$57,2,0)</f>
        <v>Joakim Vilhelmsson</v>
      </c>
      <c r="Y77">
        <v>8</v>
      </c>
      <c r="Z77" s="1">
        <v>0.54166666666666663</v>
      </c>
      <c r="AA77" t="s">
        <v>31</v>
      </c>
      <c r="AB77" t="s">
        <v>33</v>
      </c>
      <c r="AC77" t="str">
        <f t="shared" ref="AC77:AC79" si="28">VLOOKUP(AA77,$A$2:$C$57,2,0)</f>
        <v>Joel Gandborg</v>
      </c>
      <c r="AD77" t="str">
        <f t="shared" ref="AD77:AD79" si="29">VLOOKUP(AB77,$A$2:$C$57,2,0)</f>
        <v>Fredrik Thyni</v>
      </c>
    </row>
    <row r="78" spans="4:30" x14ac:dyDescent="0.25">
      <c r="D78">
        <v>6</v>
      </c>
      <c r="E78" s="1">
        <v>0.56944444444444442</v>
      </c>
      <c r="F78" t="s">
        <v>3</v>
      </c>
      <c r="G78" t="s">
        <v>26</v>
      </c>
      <c r="H78" t="str">
        <f t="shared" si="4"/>
        <v>Johan Andersson</v>
      </c>
      <c r="I78" t="str">
        <f t="shared" si="0"/>
        <v>Mikael Nyberg</v>
      </c>
      <c r="K78">
        <v>5</v>
      </c>
      <c r="L78" s="1">
        <v>0.54166666666666663</v>
      </c>
      <c r="R78">
        <v>8</v>
      </c>
      <c r="S78" s="1">
        <v>0.56944444444444442</v>
      </c>
      <c r="T78" t="s">
        <v>15</v>
      </c>
      <c r="U78" t="s">
        <v>28</v>
      </c>
      <c r="V78" t="str">
        <f t="shared" si="26"/>
        <v>Anders Wiklander</v>
      </c>
      <c r="W78" t="str">
        <f t="shared" si="27"/>
        <v>Kenneth Zotterman</v>
      </c>
      <c r="Y78">
        <v>7</v>
      </c>
      <c r="Z78" s="1">
        <v>0.54166666666666663</v>
      </c>
      <c r="AA78" t="s">
        <v>32</v>
      </c>
      <c r="AB78" t="s">
        <v>30</v>
      </c>
      <c r="AC78" t="str">
        <f t="shared" si="28"/>
        <v>Ulf Svensson</v>
      </c>
      <c r="AD78" t="str">
        <f t="shared" si="29"/>
        <v>Jörg Stephan</v>
      </c>
    </row>
    <row r="79" spans="4:30" x14ac:dyDescent="0.25">
      <c r="D79">
        <v>5</v>
      </c>
      <c r="E79" s="1">
        <v>0.56944444444444442</v>
      </c>
      <c r="F79" t="s">
        <v>5</v>
      </c>
      <c r="G79" t="s">
        <v>1</v>
      </c>
      <c r="H79" t="str">
        <f t="shared" si="4"/>
        <v>Lars Ekengren</v>
      </c>
      <c r="I79" t="str">
        <f t="shared" si="0"/>
        <v>Peter Asp</v>
      </c>
      <c r="K79">
        <v>6</v>
      </c>
      <c r="L79" s="1">
        <v>0.55555555555555558</v>
      </c>
      <c r="R79">
        <v>7</v>
      </c>
      <c r="S79" s="1">
        <v>0.56944444444444442</v>
      </c>
      <c r="T79" t="s">
        <v>29</v>
      </c>
      <c r="U79" t="s">
        <v>13</v>
      </c>
      <c r="V79" t="str">
        <f t="shared" si="26"/>
        <v>Tobias Bernström</v>
      </c>
      <c r="W79" t="str">
        <f t="shared" si="27"/>
        <v>Peter Aglert</v>
      </c>
      <c r="Y79">
        <v>8</v>
      </c>
      <c r="Z79" s="1">
        <v>0.55555555555555558</v>
      </c>
      <c r="AA79" t="s">
        <v>34</v>
      </c>
      <c r="AB79" t="s">
        <v>35</v>
      </c>
      <c r="AC79" t="str">
        <f t="shared" si="28"/>
        <v>Magnus Johansson</v>
      </c>
      <c r="AD79" t="str">
        <f t="shared" si="29"/>
        <v>Lars Freiholtz</v>
      </c>
    </row>
    <row r="82" spans="4:30" x14ac:dyDescent="0.25">
      <c r="D82">
        <v>9</v>
      </c>
      <c r="E82" s="1">
        <v>0.375</v>
      </c>
      <c r="F82" t="s">
        <v>36</v>
      </c>
      <c r="G82" t="s">
        <v>39</v>
      </c>
      <c r="H82" t="str">
        <f>VLOOKUP(F82,$A$2:$C$57,2,0)</f>
        <v>Erik Lindstedt</v>
      </c>
      <c r="I82" t="str">
        <f t="shared" ref="I82:I84" si="30">VLOOKUP(G82,$A$2:$C$57,2,0)</f>
        <v>Andreas Öberg</v>
      </c>
      <c r="K82">
        <v>9</v>
      </c>
      <c r="L82" s="1">
        <v>0.33333333333333331</v>
      </c>
      <c r="M82" t="s">
        <v>42</v>
      </c>
      <c r="N82" t="s">
        <v>45</v>
      </c>
      <c r="O82" t="str">
        <f>VLOOKUP(M82,$A$2:$C$57,2,0)</f>
        <v>Magnus Adolfsson</v>
      </c>
      <c r="P82" t="str">
        <f t="shared" ref="P82:P84" si="31">VLOOKUP(N82,$A$2:$C$57,2,0)</f>
        <v>Haidar Al-Debis</v>
      </c>
      <c r="R82">
        <v>11</v>
      </c>
      <c r="S82" s="1">
        <v>0.375</v>
      </c>
      <c r="T82" t="s">
        <v>48</v>
      </c>
      <c r="U82" t="s">
        <v>51</v>
      </c>
      <c r="V82" t="str">
        <f>VLOOKUP(T82,$A$2:$C$57,2,0)</f>
        <v>Michael Åkman</v>
      </c>
      <c r="W82" t="str">
        <f t="shared" ref="W82:W84" si="32">VLOOKUP(U82,$A$2:$C$57,2,0)</f>
        <v>Christer Johansson</v>
      </c>
      <c r="Y82">
        <v>11</v>
      </c>
      <c r="Z82" s="1">
        <v>0.33333333333333331</v>
      </c>
      <c r="AA82" t="s">
        <v>58</v>
      </c>
      <c r="AB82" t="s">
        <v>59</v>
      </c>
      <c r="AC82" t="str">
        <f>VLOOKUP(AA82,$A$2:$C$57,2,0)</f>
        <v>Johan Kruse</v>
      </c>
      <c r="AD82" t="str">
        <f t="shared" ref="AD82:AD84" si="33">VLOOKUP(AB82,$A$2:$C$57,2,0)</f>
        <v>Mikael Sundby</v>
      </c>
    </row>
    <row r="83" spans="4:30" x14ac:dyDescent="0.25">
      <c r="D83">
        <v>10</v>
      </c>
      <c r="E83" s="1">
        <v>0.375</v>
      </c>
      <c r="F83" t="s">
        <v>37</v>
      </c>
      <c r="G83" t="s">
        <v>41</v>
      </c>
      <c r="H83" t="str">
        <f t="shared" ref="H83:H84" si="34">VLOOKUP(F83,$A$2:$C$57,2,0)</f>
        <v>Urban Malmros</v>
      </c>
      <c r="I83" t="str">
        <f t="shared" si="30"/>
        <v>Jan Nirmark</v>
      </c>
      <c r="K83">
        <v>10</v>
      </c>
      <c r="L83" s="1">
        <v>0.33333333333333331</v>
      </c>
      <c r="M83" t="s">
        <v>43</v>
      </c>
      <c r="N83" t="s">
        <v>47</v>
      </c>
      <c r="O83" t="str">
        <f t="shared" ref="O83:O84" si="35">VLOOKUP(M83,$A$2:$C$57,2,0)</f>
        <v>Oskar Klimczak Hultgren</v>
      </c>
      <c r="P83" t="str">
        <f t="shared" si="31"/>
        <v>Leif Sjöberg</v>
      </c>
      <c r="R83">
        <v>12</v>
      </c>
      <c r="S83" s="1">
        <v>0.375</v>
      </c>
      <c r="T83" t="s">
        <v>49</v>
      </c>
      <c r="U83" t="s">
        <v>53</v>
      </c>
      <c r="V83" t="str">
        <f t="shared" ref="V83:V84" si="36">VLOOKUP(T83,$A$2:$C$57,2,0)</f>
        <v>Fredrik Engman</v>
      </c>
      <c r="W83" t="str">
        <f t="shared" si="32"/>
        <v>Martin Pernefjord</v>
      </c>
      <c r="Y83">
        <v>12</v>
      </c>
      <c r="Z83" s="1">
        <v>0.33333333333333331</v>
      </c>
      <c r="AA83" t="s">
        <v>55</v>
      </c>
      <c r="AB83" t="s">
        <v>57</v>
      </c>
      <c r="AC83" t="str">
        <f t="shared" ref="AC83:AC84" si="37">VLOOKUP(AA83,$A$2:$C$57,2,0)</f>
        <v>Daniel Welander</v>
      </c>
      <c r="AD83" t="str">
        <f t="shared" si="33"/>
        <v>Dag Relfsson</v>
      </c>
    </row>
    <row r="84" spans="4:30" x14ac:dyDescent="0.25">
      <c r="D84">
        <v>9</v>
      </c>
      <c r="E84" s="1">
        <v>0.3888888888888889</v>
      </c>
      <c r="F84" t="s">
        <v>38</v>
      </c>
      <c r="G84" t="s">
        <v>40</v>
      </c>
      <c r="H84" t="str">
        <f t="shared" si="34"/>
        <v>Magnus Englund</v>
      </c>
      <c r="I84" t="str">
        <f t="shared" si="30"/>
        <v>Jonas Eolsson</v>
      </c>
      <c r="K84">
        <v>9</v>
      </c>
      <c r="L84" s="1">
        <v>0.34722222222222221</v>
      </c>
      <c r="M84" t="s">
        <v>44</v>
      </c>
      <c r="N84" t="s">
        <v>46</v>
      </c>
      <c r="O84" t="str">
        <f t="shared" si="35"/>
        <v>Jonas Nilsson</v>
      </c>
      <c r="P84" t="str">
        <f t="shared" si="31"/>
        <v>Christopher Linö</v>
      </c>
      <c r="R84">
        <v>11</v>
      </c>
      <c r="S84" s="1">
        <v>0.3888888888888889</v>
      </c>
      <c r="T84" t="s">
        <v>50</v>
      </c>
      <c r="U84" t="s">
        <v>52</v>
      </c>
      <c r="V84" t="str">
        <f t="shared" si="36"/>
        <v>Niklas Andersson</v>
      </c>
      <c r="W84" t="str">
        <f t="shared" si="32"/>
        <v>Simon Rondahl</v>
      </c>
      <c r="Y84">
        <v>11</v>
      </c>
      <c r="Z84" s="1">
        <v>0.34722222222222221</v>
      </c>
      <c r="AA84" t="s">
        <v>59</v>
      </c>
      <c r="AB84" t="s">
        <v>56</v>
      </c>
      <c r="AC84" t="str">
        <f t="shared" si="37"/>
        <v>Mikael Sundby</v>
      </c>
      <c r="AD84" t="str">
        <f t="shared" si="33"/>
        <v>Peter Wikström</v>
      </c>
    </row>
    <row r="86" spans="4:30" x14ac:dyDescent="0.25">
      <c r="D86">
        <v>10</v>
      </c>
      <c r="E86" s="1">
        <v>0.3888888888888889</v>
      </c>
      <c r="F86" t="s">
        <v>39</v>
      </c>
      <c r="G86" t="s">
        <v>41</v>
      </c>
      <c r="H86" t="str">
        <f t="shared" ref="H86:H88" si="38">VLOOKUP(F86,$A$2:$C$57,2,0)</f>
        <v>Andreas Öberg</v>
      </c>
      <c r="I86" t="str">
        <f t="shared" ref="I86:I88" si="39">VLOOKUP(G86,$A$2:$C$57,2,0)</f>
        <v>Jan Nirmark</v>
      </c>
      <c r="K86">
        <v>10</v>
      </c>
      <c r="L86" s="1">
        <v>0.34722222222222221</v>
      </c>
      <c r="M86" t="s">
        <v>45</v>
      </c>
      <c r="N86" t="s">
        <v>47</v>
      </c>
      <c r="O86" t="str">
        <f t="shared" ref="O86:O88" si="40">VLOOKUP(M86,$A$2:$C$57,2,0)</f>
        <v>Haidar Al-Debis</v>
      </c>
      <c r="P86" t="str">
        <f t="shared" ref="P86:P88" si="41">VLOOKUP(N86,$A$2:$C$57,2,0)</f>
        <v>Leif Sjöberg</v>
      </c>
      <c r="R86">
        <v>12</v>
      </c>
      <c r="S86" s="1">
        <v>0.3888888888888889</v>
      </c>
      <c r="T86" t="s">
        <v>51</v>
      </c>
      <c r="U86" t="s">
        <v>53</v>
      </c>
      <c r="V86" t="str">
        <f t="shared" ref="V86:V88" si="42">VLOOKUP(T86,$A$2:$C$57,2,0)</f>
        <v>Christer Johansson</v>
      </c>
      <c r="W86" t="str">
        <f t="shared" ref="W86:W88" si="43">VLOOKUP(U86,$A$2:$C$57,2,0)</f>
        <v>Martin Pernefjord</v>
      </c>
      <c r="Y86">
        <v>12</v>
      </c>
      <c r="Z86" s="1">
        <v>0.34722222222222221</v>
      </c>
      <c r="AA86" t="s">
        <v>57</v>
      </c>
      <c r="AB86" t="s">
        <v>58</v>
      </c>
      <c r="AC86" t="str">
        <f t="shared" ref="AC86:AC88" si="44">VLOOKUP(AA86,$A$2:$C$57,2,0)</f>
        <v>Dag Relfsson</v>
      </c>
      <c r="AD86" t="str">
        <f t="shared" ref="AD86:AD88" si="45">VLOOKUP(AB86,$A$2:$C$57,2,0)</f>
        <v>Johan Kruse</v>
      </c>
    </row>
    <row r="87" spans="4:30" x14ac:dyDescent="0.25">
      <c r="D87">
        <v>9</v>
      </c>
      <c r="E87" s="1">
        <v>0.40277777777777779</v>
      </c>
      <c r="F87" t="s">
        <v>40</v>
      </c>
      <c r="G87" t="s">
        <v>36</v>
      </c>
      <c r="H87" t="str">
        <f t="shared" si="38"/>
        <v>Jonas Eolsson</v>
      </c>
      <c r="I87" t="str">
        <f t="shared" si="39"/>
        <v>Erik Lindstedt</v>
      </c>
      <c r="K87">
        <v>9</v>
      </c>
      <c r="L87" s="1">
        <v>0.3611111111111111</v>
      </c>
      <c r="M87" t="s">
        <v>46</v>
      </c>
      <c r="N87" t="s">
        <v>42</v>
      </c>
      <c r="O87" t="str">
        <f t="shared" si="40"/>
        <v>Christopher Linö</v>
      </c>
      <c r="P87" t="str">
        <f t="shared" si="41"/>
        <v>Magnus Adolfsson</v>
      </c>
      <c r="R87">
        <v>11</v>
      </c>
      <c r="S87" s="1">
        <v>0.40277777777777779</v>
      </c>
      <c r="T87" t="s">
        <v>52</v>
      </c>
      <c r="U87" t="s">
        <v>48</v>
      </c>
      <c r="V87" t="str">
        <f t="shared" si="42"/>
        <v>Simon Rondahl</v>
      </c>
      <c r="W87" t="str">
        <f t="shared" si="43"/>
        <v>Michael Åkman</v>
      </c>
      <c r="Y87">
        <v>11</v>
      </c>
      <c r="Z87" s="1">
        <v>0.3611111111111111</v>
      </c>
      <c r="AA87" t="s">
        <v>57</v>
      </c>
      <c r="AB87" t="s">
        <v>59</v>
      </c>
      <c r="AC87" t="str">
        <f t="shared" si="44"/>
        <v>Dag Relfsson</v>
      </c>
      <c r="AD87" t="str">
        <f t="shared" si="45"/>
        <v>Mikael Sundby</v>
      </c>
    </row>
    <row r="88" spans="4:30" x14ac:dyDescent="0.25">
      <c r="D88">
        <v>10</v>
      </c>
      <c r="E88" s="1">
        <v>0.40277777777777779</v>
      </c>
      <c r="F88" t="s">
        <v>38</v>
      </c>
      <c r="G88" t="s">
        <v>37</v>
      </c>
      <c r="H88" t="str">
        <f t="shared" si="38"/>
        <v>Magnus Englund</v>
      </c>
      <c r="I88" t="str">
        <f t="shared" si="39"/>
        <v>Urban Malmros</v>
      </c>
      <c r="K88">
        <v>10</v>
      </c>
      <c r="L88" s="1">
        <v>0.3611111111111111</v>
      </c>
      <c r="M88" t="s">
        <v>44</v>
      </c>
      <c r="N88" t="s">
        <v>43</v>
      </c>
      <c r="O88" t="str">
        <f t="shared" si="40"/>
        <v>Jonas Nilsson</v>
      </c>
      <c r="P88" t="str">
        <f t="shared" si="41"/>
        <v>Oskar Klimczak Hultgren</v>
      </c>
      <c r="R88">
        <v>12</v>
      </c>
      <c r="S88" s="1">
        <v>0.40277777777777779</v>
      </c>
      <c r="T88" t="s">
        <v>50</v>
      </c>
      <c r="U88" t="s">
        <v>49</v>
      </c>
      <c r="V88" t="str">
        <f t="shared" si="42"/>
        <v>Niklas Andersson</v>
      </c>
      <c r="W88" t="str">
        <f t="shared" si="43"/>
        <v>Fredrik Engman</v>
      </c>
      <c r="Y88">
        <v>12</v>
      </c>
      <c r="Z88" s="1">
        <v>0.3611111111111111</v>
      </c>
      <c r="AA88" t="s">
        <v>56</v>
      </c>
      <c r="AB88" t="s">
        <v>55</v>
      </c>
      <c r="AC88" t="str">
        <f t="shared" si="44"/>
        <v>Peter Wikström</v>
      </c>
      <c r="AD88" t="str">
        <f t="shared" si="45"/>
        <v>Daniel Welander</v>
      </c>
    </row>
    <row r="90" spans="4:30" x14ac:dyDescent="0.25">
      <c r="D90">
        <v>9</v>
      </c>
      <c r="E90" s="1">
        <v>0.45833333333333331</v>
      </c>
      <c r="F90" t="s">
        <v>40</v>
      </c>
      <c r="G90" t="s">
        <v>39</v>
      </c>
      <c r="H90" t="str">
        <f t="shared" ref="H90:H92" si="46">VLOOKUP(F90,$A$2:$C$57,2,0)</f>
        <v>Jonas Eolsson</v>
      </c>
      <c r="I90" t="str">
        <f t="shared" ref="I90:I92" si="47">VLOOKUP(G90,$A$2:$C$57,2,0)</f>
        <v>Andreas Öberg</v>
      </c>
      <c r="K90">
        <v>9</v>
      </c>
      <c r="L90" s="1">
        <v>0.41666666666666669</v>
      </c>
      <c r="M90" t="s">
        <v>46</v>
      </c>
      <c r="N90" t="s">
        <v>45</v>
      </c>
      <c r="O90" t="str">
        <f t="shared" ref="O90:O92" si="48">VLOOKUP(M90,$A$2:$C$57,2,0)</f>
        <v>Christopher Linö</v>
      </c>
      <c r="P90" t="str">
        <f t="shared" ref="P90:P92" si="49">VLOOKUP(N90,$A$2:$C$57,2,0)</f>
        <v>Haidar Al-Debis</v>
      </c>
      <c r="R90">
        <v>11</v>
      </c>
      <c r="S90" s="1">
        <v>0.45833333333333331</v>
      </c>
      <c r="T90" t="s">
        <v>52</v>
      </c>
      <c r="U90" t="s">
        <v>51</v>
      </c>
      <c r="V90" t="str">
        <f t="shared" ref="V90:V92" si="50">VLOOKUP(T90,$A$2:$C$57,2,0)</f>
        <v>Simon Rondahl</v>
      </c>
      <c r="W90" t="str">
        <f t="shared" ref="W90:W92" si="51">VLOOKUP(U90,$A$2:$C$57,2,0)</f>
        <v>Christer Johansson</v>
      </c>
      <c r="Y90">
        <v>11</v>
      </c>
      <c r="Z90" s="1">
        <v>0.41666666666666669</v>
      </c>
      <c r="AA90" t="s">
        <v>59</v>
      </c>
      <c r="AB90" t="s">
        <v>55</v>
      </c>
      <c r="AC90" t="str">
        <f t="shared" ref="AC90:AC92" si="52">VLOOKUP(AA90,$A$2:$C$57,2,0)</f>
        <v>Mikael Sundby</v>
      </c>
      <c r="AD90" t="str">
        <f t="shared" ref="AD90:AD92" si="53">VLOOKUP(AB90,$A$2:$C$57,2,0)</f>
        <v>Daniel Welander</v>
      </c>
    </row>
    <row r="91" spans="4:30" x14ac:dyDescent="0.25">
      <c r="D91">
        <v>10</v>
      </c>
      <c r="E91" s="1">
        <v>0.45833333333333331</v>
      </c>
      <c r="F91" t="s">
        <v>41</v>
      </c>
      <c r="G91" t="s">
        <v>38</v>
      </c>
      <c r="H91" t="str">
        <f t="shared" si="46"/>
        <v>Jan Nirmark</v>
      </c>
      <c r="I91" t="str">
        <f t="shared" si="47"/>
        <v>Magnus Englund</v>
      </c>
      <c r="K91">
        <v>10</v>
      </c>
      <c r="L91" s="1">
        <v>0.41666666666666669</v>
      </c>
      <c r="M91" t="s">
        <v>47</v>
      </c>
      <c r="N91" t="s">
        <v>44</v>
      </c>
      <c r="O91" t="str">
        <f t="shared" si="48"/>
        <v>Leif Sjöberg</v>
      </c>
      <c r="P91" t="str">
        <f t="shared" si="49"/>
        <v>Jonas Nilsson</v>
      </c>
      <c r="R91">
        <v>12</v>
      </c>
      <c r="S91" s="1">
        <v>0.45833333333333331</v>
      </c>
      <c r="T91" t="s">
        <v>53</v>
      </c>
      <c r="U91" t="s">
        <v>50</v>
      </c>
      <c r="V91" t="str">
        <f t="shared" si="50"/>
        <v>Martin Pernefjord</v>
      </c>
      <c r="W91" t="str">
        <f t="shared" si="51"/>
        <v>Niklas Andersson</v>
      </c>
      <c r="Y91">
        <v>12</v>
      </c>
      <c r="Z91" s="1">
        <v>0.41666666666666669</v>
      </c>
      <c r="AA91" t="s">
        <v>58</v>
      </c>
      <c r="AB91" t="s">
        <v>56</v>
      </c>
      <c r="AC91" t="str">
        <f t="shared" si="52"/>
        <v>Johan Kruse</v>
      </c>
      <c r="AD91" t="str">
        <f t="shared" si="53"/>
        <v>Peter Wikström</v>
      </c>
    </row>
    <row r="92" spans="4:30" x14ac:dyDescent="0.25">
      <c r="D92">
        <v>9</v>
      </c>
      <c r="E92" s="1">
        <v>0.47222222222222221</v>
      </c>
      <c r="F92" t="s">
        <v>36</v>
      </c>
      <c r="G92" t="s">
        <v>37</v>
      </c>
      <c r="H92" t="str">
        <f t="shared" si="46"/>
        <v>Erik Lindstedt</v>
      </c>
      <c r="I92" t="str">
        <f t="shared" si="47"/>
        <v>Urban Malmros</v>
      </c>
      <c r="K92">
        <v>9</v>
      </c>
      <c r="L92" s="1">
        <v>0.43055555555555558</v>
      </c>
      <c r="M92" t="s">
        <v>42</v>
      </c>
      <c r="N92" t="s">
        <v>43</v>
      </c>
      <c r="O92" t="str">
        <f t="shared" si="48"/>
        <v>Magnus Adolfsson</v>
      </c>
      <c r="P92" t="str">
        <f t="shared" si="49"/>
        <v>Oskar Klimczak Hultgren</v>
      </c>
      <c r="R92">
        <v>11</v>
      </c>
      <c r="S92" s="1">
        <v>0.47222222222222221</v>
      </c>
      <c r="T92" t="s">
        <v>48</v>
      </c>
      <c r="U92" t="s">
        <v>49</v>
      </c>
      <c r="V92" t="str">
        <f t="shared" si="50"/>
        <v>Michael Åkman</v>
      </c>
      <c r="W92" t="str">
        <f t="shared" si="51"/>
        <v>Fredrik Engman</v>
      </c>
      <c r="Y92">
        <v>11</v>
      </c>
      <c r="Z92" s="1">
        <v>0.43055555555555558</v>
      </c>
      <c r="AA92" t="s">
        <v>55</v>
      </c>
      <c r="AB92" t="s">
        <v>58</v>
      </c>
      <c r="AC92" t="str">
        <f t="shared" si="52"/>
        <v>Daniel Welander</v>
      </c>
      <c r="AD92" t="str">
        <f t="shared" si="53"/>
        <v>Johan Kruse</v>
      </c>
    </row>
    <row r="94" spans="4:30" x14ac:dyDescent="0.25">
      <c r="D94">
        <v>10</v>
      </c>
      <c r="E94" s="1">
        <v>0.47222222222222221</v>
      </c>
      <c r="F94" t="s">
        <v>39</v>
      </c>
      <c r="G94" t="s">
        <v>38</v>
      </c>
      <c r="H94" t="str">
        <f t="shared" ref="H94:H96" si="54">VLOOKUP(F94,$A$2:$C$57,2,0)</f>
        <v>Andreas Öberg</v>
      </c>
      <c r="I94" t="str">
        <f t="shared" ref="I94:I96" si="55">VLOOKUP(G94,$A$2:$C$57,2,0)</f>
        <v>Magnus Englund</v>
      </c>
      <c r="K94">
        <v>10</v>
      </c>
      <c r="L94" s="1">
        <v>0.43055555555555558</v>
      </c>
      <c r="M94" t="s">
        <v>45</v>
      </c>
      <c r="N94" t="s">
        <v>44</v>
      </c>
      <c r="O94" t="str">
        <f t="shared" ref="O94:O96" si="56">VLOOKUP(M94,$A$2:$C$57,2,0)</f>
        <v>Haidar Al-Debis</v>
      </c>
      <c r="P94" t="str">
        <f t="shared" ref="P94:P96" si="57">VLOOKUP(N94,$A$2:$C$57,2,0)</f>
        <v>Jonas Nilsson</v>
      </c>
      <c r="R94">
        <v>12</v>
      </c>
      <c r="S94" s="1">
        <v>0.47222222222222221</v>
      </c>
      <c r="T94" t="s">
        <v>51</v>
      </c>
      <c r="U94" t="s">
        <v>50</v>
      </c>
      <c r="V94" t="str">
        <f t="shared" ref="V94:V96" si="58">VLOOKUP(T94,$A$2:$C$57,2,0)</f>
        <v>Christer Johansson</v>
      </c>
      <c r="W94" t="str">
        <f t="shared" ref="W94:W96" si="59">VLOOKUP(U94,$A$2:$C$57,2,0)</f>
        <v>Niklas Andersson</v>
      </c>
      <c r="Y94">
        <v>12</v>
      </c>
      <c r="Z94" s="1">
        <v>0.43055555555555558</v>
      </c>
      <c r="AA94" t="s">
        <v>57</v>
      </c>
      <c r="AB94" t="s">
        <v>56</v>
      </c>
      <c r="AC94" t="str">
        <f t="shared" ref="AC94" si="60">VLOOKUP(AA94,$A$2:$C$57,2,0)</f>
        <v>Dag Relfsson</v>
      </c>
      <c r="AD94" t="str">
        <f t="shared" ref="AD94" si="61">VLOOKUP(AB94,$A$2:$C$57,2,0)</f>
        <v>Peter Wikström</v>
      </c>
    </row>
    <row r="95" spans="4:30" x14ac:dyDescent="0.25">
      <c r="D95">
        <v>9</v>
      </c>
      <c r="E95" s="1">
        <v>0.4861111111111111</v>
      </c>
      <c r="F95" t="s">
        <v>37</v>
      </c>
      <c r="G95" t="s">
        <v>40</v>
      </c>
      <c r="H95" t="str">
        <f t="shared" si="54"/>
        <v>Urban Malmros</v>
      </c>
      <c r="I95" t="str">
        <f t="shared" si="55"/>
        <v>Jonas Eolsson</v>
      </c>
      <c r="K95">
        <v>9</v>
      </c>
      <c r="L95" s="1">
        <v>0.44444444444444442</v>
      </c>
      <c r="M95" t="s">
        <v>43</v>
      </c>
      <c r="N95" t="s">
        <v>46</v>
      </c>
      <c r="O95" t="str">
        <f t="shared" si="56"/>
        <v>Oskar Klimczak Hultgren</v>
      </c>
      <c r="P95" t="str">
        <f t="shared" si="57"/>
        <v>Christopher Linö</v>
      </c>
      <c r="R95">
        <v>11</v>
      </c>
      <c r="S95" s="1">
        <v>0.4861111111111111</v>
      </c>
      <c r="T95" t="s">
        <v>49</v>
      </c>
      <c r="U95" t="s">
        <v>52</v>
      </c>
      <c r="V95" t="str">
        <f t="shared" si="58"/>
        <v>Fredrik Engman</v>
      </c>
      <c r="W95" t="str">
        <f t="shared" si="59"/>
        <v>Simon Rondahl</v>
      </c>
      <c r="Y95">
        <v>11</v>
      </c>
      <c r="Z95" s="1">
        <v>0.44444444444444442</v>
      </c>
    </row>
    <row r="96" spans="4:30" x14ac:dyDescent="0.25">
      <c r="D96">
        <v>10</v>
      </c>
      <c r="E96" s="1">
        <v>0.4861111111111111</v>
      </c>
      <c r="F96" t="s">
        <v>36</v>
      </c>
      <c r="G96" t="s">
        <v>41</v>
      </c>
      <c r="H96" t="str">
        <f t="shared" si="54"/>
        <v>Erik Lindstedt</v>
      </c>
      <c r="I96" t="str">
        <f t="shared" si="55"/>
        <v>Jan Nirmark</v>
      </c>
      <c r="K96">
        <v>10</v>
      </c>
      <c r="L96" s="1">
        <v>0.44444444444444442</v>
      </c>
      <c r="M96" t="s">
        <v>42</v>
      </c>
      <c r="N96" t="s">
        <v>47</v>
      </c>
      <c r="O96" t="str">
        <f t="shared" si="56"/>
        <v>Magnus Adolfsson</v>
      </c>
      <c r="P96" t="str">
        <f t="shared" si="57"/>
        <v>Leif Sjöberg</v>
      </c>
      <c r="R96">
        <v>12</v>
      </c>
      <c r="S96" s="1">
        <v>0.4861111111111111</v>
      </c>
      <c r="T96" t="s">
        <v>48</v>
      </c>
      <c r="U96" t="s">
        <v>53</v>
      </c>
      <c r="V96" t="str">
        <f t="shared" si="58"/>
        <v>Michael Åkman</v>
      </c>
      <c r="W96" t="str">
        <f t="shared" si="59"/>
        <v>Martin Pernefjord</v>
      </c>
      <c r="Y96">
        <v>12</v>
      </c>
      <c r="Z96" s="1">
        <v>0.44444444444444442</v>
      </c>
    </row>
    <row r="98" spans="4:26" x14ac:dyDescent="0.25">
      <c r="D98">
        <v>9</v>
      </c>
      <c r="E98" s="1">
        <v>0.55555555555555558</v>
      </c>
      <c r="F98" t="s">
        <v>37</v>
      </c>
      <c r="G98" t="s">
        <v>39</v>
      </c>
      <c r="H98" t="str">
        <f t="shared" ref="H98:H100" si="62">VLOOKUP(F98,$A$2:$C$57,2,0)</f>
        <v>Urban Malmros</v>
      </c>
      <c r="I98" t="str">
        <f t="shared" ref="I98:I100" si="63">VLOOKUP(G98,$A$2:$C$57,2,0)</f>
        <v>Andreas Öberg</v>
      </c>
      <c r="K98">
        <v>10</v>
      </c>
      <c r="L98" s="1">
        <v>0.54166666666666663</v>
      </c>
      <c r="M98" t="s">
        <v>43</v>
      </c>
      <c r="N98" t="s">
        <v>45</v>
      </c>
      <c r="O98" t="str">
        <f t="shared" ref="O98:O100" si="64">VLOOKUP(M98,$A$2:$C$57,2,0)</f>
        <v>Oskar Klimczak Hultgren</v>
      </c>
      <c r="P98" t="str">
        <f t="shared" ref="P98:P100" si="65">VLOOKUP(N98,$A$2:$C$57,2,0)</f>
        <v>Haidar Al-Debis</v>
      </c>
      <c r="R98">
        <v>11</v>
      </c>
      <c r="S98" s="1">
        <v>0.55555555555555558</v>
      </c>
      <c r="T98" t="s">
        <v>49</v>
      </c>
      <c r="U98" t="s">
        <v>51</v>
      </c>
      <c r="V98" t="str">
        <f t="shared" ref="V98:V100" si="66">VLOOKUP(T98,$A$2:$C$57,2,0)</f>
        <v>Fredrik Engman</v>
      </c>
      <c r="W98" t="str">
        <f t="shared" ref="W98:W100" si="67">VLOOKUP(U98,$A$2:$C$57,2,0)</f>
        <v>Christer Johansson</v>
      </c>
      <c r="Y98">
        <v>12</v>
      </c>
      <c r="Z98" s="1">
        <v>0.54166666666666663</v>
      </c>
    </row>
    <row r="99" spans="4:26" x14ac:dyDescent="0.25">
      <c r="D99">
        <v>10</v>
      </c>
      <c r="E99" s="1">
        <v>0.56944444444444442</v>
      </c>
      <c r="F99" t="s">
        <v>38</v>
      </c>
      <c r="G99" t="s">
        <v>36</v>
      </c>
      <c r="H99" t="str">
        <f t="shared" si="62"/>
        <v>Magnus Englund</v>
      </c>
      <c r="I99" t="str">
        <f t="shared" si="63"/>
        <v>Erik Lindstedt</v>
      </c>
      <c r="K99">
        <v>9</v>
      </c>
      <c r="L99" s="1">
        <v>0.54166666666666663</v>
      </c>
      <c r="M99" t="s">
        <v>44</v>
      </c>
      <c r="N99" t="s">
        <v>42</v>
      </c>
      <c r="O99" t="str">
        <f t="shared" si="64"/>
        <v>Jonas Nilsson</v>
      </c>
      <c r="P99" t="str">
        <f t="shared" si="65"/>
        <v>Magnus Adolfsson</v>
      </c>
      <c r="R99">
        <v>12</v>
      </c>
      <c r="S99" s="1">
        <v>0.56944444444444442</v>
      </c>
      <c r="T99" t="s">
        <v>50</v>
      </c>
      <c r="U99" t="s">
        <v>48</v>
      </c>
      <c r="V99" t="str">
        <f t="shared" si="66"/>
        <v>Niklas Andersson</v>
      </c>
      <c r="W99" t="str">
        <f t="shared" si="67"/>
        <v>Michael Åkman</v>
      </c>
      <c r="Y99">
        <v>11</v>
      </c>
      <c r="Z99" s="1">
        <v>0.54166666666666663</v>
      </c>
    </row>
    <row r="100" spans="4:26" x14ac:dyDescent="0.25">
      <c r="D100">
        <v>9</v>
      </c>
      <c r="E100" s="1">
        <v>0.56944444444444442</v>
      </c>
      <c r="F100" t="s">
        <v>40</v>
      </c>
      <c r="G100" t="s">
        <v>41</v>
      </c>
      <c r="H100" t="str">
        <f t="shared" si="62"/>
        <v>Jonas Eolsson</v>
      </c>
      <c r="I100" t="str">
        <f t="shared" si="63"/>
        <v>Jan Nirmark</v>
      </c>
      <c r="K100">
        <v>10</v>
      </c>
      <c r="L100" s="1">
        <v>0.55555555555555558</v>
      </c>
      <c r="M100" t="s">
        <v>46</v>
      </c>
      <c r="N100" t="s">
        <v>47</v>
      </c>
      <c r="O100" t="str">
        <f t="shared" si="64"/>
        <v>Christopher Linö</v>
      </c>
      <c r="P100" t="str">
        <f t="shared" si="65"/>
        <v>Leif Sjöberg</v>
      </c>
      <c r="R100">
        <v>11</v>
      </c>
      <c r="S100" s="1">
        <v>0.56944444444444442</v>
      </c>
      <c r="T100" t="s">
        <v>52</v>
      </c>
      <c r="U100" t="s">
        <v>53</v>
      </c>
      <c r="V100" t="str">
        <f t="shared" si="66"/>
        <v>Simon Rondahl</v>
      </c>
      <c r="W100" t="str">
        <f t="shared" si="67"/>
        <v>Martin Pernefjord</v>
      </c>
      <c r="Y100">
        <v>12</v>
      </c>
      <c r="Z100" s="1">
        <v>0.55555555555555558</v>
      </c>
    </row>
    <row r="101" spans="4:26" x14ac:dyDescent="0.25">
      <c r="E101" s="1"/>
      <c r="L101" s="1"/>
      <c r="S101" s="1"/>
      <c r="Z101" s="1"/>
    </row>
    <row r="103" spans="4:26" x14ac:dyDescent="0.25">
      <c r="E103" t="s">
        <v>232</v>
      </c>
    </row>
    <row r="104" spans="4:26" x14ac:dyDescent="0.25">
      <c r="D104">
        <v>5</v>
      </c>
      <c r="E104" s="1">
        <v>0.60416666666666663</v>
      </c>
      <c r="F104" t="s">
        <v>209</v>
      </c>
      <c r="G104" t="s">
        <v>233</v>
      </c>
    </row>
    <row r="105" spans="4:26" x14ac:dyDescent="0.25">
      <c r="D105">
        <v>6</v>
      </c>
      <c r="E105" s="1">
        <v>0.60416666666666663</v>
      </c>
      <c r="F105" t="s">
        <v>234</v>
      </c>
      <c r="G105" t="s">
        <v>212</v>
      </c>
    </row>
    <row r="106" spans="4:26" x14ac:dyDescent="0.25">
      <c r="D106">
        <v>7</v>
      </c>
      <c r="E106" s="1">
        <v>0.60416666666666663</v>
      </c>
      <c r="F106" t="s">
        <v>235</v>
      </c>
      <c r="G106" t="s">
        <v>211</v>
      </c>
    </row>
    <row r="107" spans="4:26" x14ac:dyDescent="0.25">
      <c r="D107">
        <v>8</v>
      </c>
      <c r="E107" s="1">
        <v>0.60416666666666663</v>
      </c>
      <c r="F107" t="s">
        <v>236</v>
      </c>
      <c r="G107" t="s">
        <v>237</v>
      </c>
    </row>
    <row r="108" spans="4:26" x14ac:dyDescent="0.25">
      <c r="D108">
        <v>9</v>
      </c>
      <c r="E108" s="1">
        <v>0.60416666666666663</v>
      </c>
      <c r="F108" t="s">
        <v>213</v>
      </c>
      <c r="G108" t="s">
        <v>238</v>
      </c>
    </row>
    <row r="109" spans="4:26" x14ac:dyDescent="0.25">
      <c r="D109">
        <v>10</v>
      </c>
      <c r="E109" s="1">
        <v>0.60416666666666663</v>
      </c>
      <c r="F109" t="s">
        <v>239</v>
      </c>
      <c r="G109" t="s">
        <v>214</v>
      </c>
    </row>
    <row r="110" spans="4:26" x14ac:dyDescent="0.25">
      <c r="D110">
        <v>11</v>
      </c>
      <c r="E110" s="1">
        <v>0.60416666666666663</v>
      </c>
      <c r="F110" t="s">
        <v>240</v>
      </c>
      <c r="G110" t="s">
        <v>241</v>
      </c>
    </row>
    <row r="111" spans="4:26" x14ac:dyDescent="0.25">
      <c r="D111">
        <v>12</v>
      </c>
      <c r="E111" s="1">
        <v>0.60416666666666663</v>
      </c>
      <c r="F111" t="s">
        <v>215</v>
      </c>
      <c r="G111" t="s">
        <v>242</v>
      </c>
    </row>
    <row r="113" spans="4:7" x14ac:dyDescent="0.25">
      <c r="E113" t="s">
        <v>208</v>
      </c>
    </row>
    <row r="114" spans="4:7" x14ac:dyDescent="0.25">
      <c r="D114">
        <v>5</v>
      </c>
      <c r="E114" s="1">
        <v>0.64583333333333337</v>
      </c>
      <c r="F114" t="s">
        <v>243</v>
      </c>
      <c r="G114" t="s">
        <v>244</v>
      </c>
    </row>
    <row r="115" spans="4:7" x14ac:dyDescent="0.25">
      <c r="D115">
        <v>6</v>
      </c>
      <c r="E115" s="1">
        <v>0.64583333333333337</v>
      </c>
      <c r="F115" t="s">
        <v>245</v>
      </c>
      <c r="G115" t="s">
        <v>246</v>
      </c>
    </row>
    <row r="116" spans="4:7" x14ac:dyDescent="0.25">
      <c r="D116">
        <v>7</v>
      </c>
      <c r="E116" s="1">
        <v>0.64583333333333337</v>
      </c>
      <c r="F116" t="s">
        <v>247</v>
      </c>
      <c r="G116" t="s">
        <v>248</v>
      </c>
    </row>
    <row r="117" spans="4:7" x14ac:dyDescent="0.25">
      <c r="D117">
        <v>8</v>
      </c>
      <c r="E117" s="1">
        <v>0.64583333333333337</v>
      </c>
      <c r="F117" t="s">
        <v>249</v>
      </c>
      <c r="G117" t="s">
        <v>250</v>
      </c>
    </row>
    <row r="120" spans="4:7" x14ac:dyDescent="0.25">
      <c r="E120" t="s">
        <v>218</v>
      </c>
    </row>
    <row r="121" spans="4:7" x14ac:dyDescent="0.25">
      <c r="F121" t="s">
        <v>219</v>
      </c>
    </row>
    <row r="122" spans="4:7" x14ac:dyDescent="0.25">
      <c r="D122" s="15" t="s">
        <v>1</v>
      </c>
      <c r="E122" s="1">
        <v>0.47916666666666669</v>
      </c>
      <c r="F122" t="s">
        <v>220</v>
      </c>
      <c r="G122" t="s">
        <v>221</v>
      </c>
    </row>
    <row r="123" spans="4:7" x14ac:dyDescent="0.25">
      <c r="D123" s="15" t="s">
        <v>2</v>
      </c>
      <c r="E123" s="1">
        <v>0.47916666666666669</v>
      </c>
      <c r="F123" t="s">
        <v>222</v>
      </c>
      <c r="G123" t="s">
        <v>251</v>
      </c>
    </row>
    <row r="124" spans="4:7" x14ac:dyDescent="0.25">
      <c r="D124" s="15"/>
    </row>
    <row r="125" spans="4:7" x14ac:dyDescent="0.25">
      <c r="D125" s="15"/>
    </row>
    <row r="126" spans="4:7" x14ac:dyDescent="0.25">
      <c r="D126" s="15"/>
      <c r="F126" t="s">
        <v>223</v>
      </c>
    </row>
    <row r="127" spans="4:7" x14ac:dyDescent="0.25">
      <c r="D127" s="15" t="s">
        <v>1</v>
      </c>
      <c r="E127" s="1">
        <v>0.54166666666666663</v>
      </c>
      <c r="F127" t="s">
        <v>224</v>
      </c>
      <c r="G127" t="s">
        <v>225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90578-486D-4ED2-AB48-725546055F8C}">
  <dimension ref="A1:P50"/>
  <sheetViews>
    <sheetView topLeftCell="A16" workbookViewId="0">
      <selection activeCell="D2" sqref="D2:G2"/>
    </sheetView>
  </sheetViews>
  <sheetFormatPr defaultRowHeight="15" x14ac:dyDescent="0.25"/>
  <cols>
    <col min="2" max="2" width="20" bestFit="1" customWidth="1"/>
    <col min="3" max="3" width="17" bestFit="1" customWidth="1"/>
    <col min="8" max="9" width="17" bestFit="1" customWidth="1"/>
    <col min="15" max="16" width="17" bestFit="1" customWidth="1"/>
  </cols>
  <sheetData>
    <row r="1" spans="1:7" x14ac:dyDescent="0.25">
      <c r="A1" s="8" t="s">
        <v>256</v>
      </c>
    </row>
    <row r="2" spans="1:7" x14ac:dyDescent="0.25">
      <c r="A2" t="s">
        <v>0</v>
      </c>
      <c r="D2" s="18" t="s">
        <v>263</v>
      </c>
      <c r="E2" s="18" t="s">
        <v>264</v>
      </c>
      <c r="F2" s="18" t="s">
        <v>265</v>
      </c>
      <c r="G2" s="18" t="s">
        <v>266</v>
      </c>
    </row>
    <row r="3" spans="1:7" x14ac:dyDescent="0.25">
      <c r="A3" t="s">
        <v>1</v>
      </c>
      <c r="B3" t="s">
        <v>189</v>
      </c>
      <c r="C3" t="s">
        <v>176</v>
      </c>
      <c r="D3" s="17"/>
      <c r="E3" s="17"/>
      <c r="F3" s="17"/>
      <c r="G3" s="17"/>
    </row>
    <row r="4" spans="1:7" x14ac:dyDescent="0.25">
      <c r="A4" t="s">
        <v>1</v>
      </c>
      <c r="B4" t="s">
        <v>175</v>
      </c>
      <c r="C4" t="s">
        <v>176</v>
      </c>
    </row>
    <row r="5" spans="1:7" x14ac:dyDescent="0.25">
      <c r="A5" t="s">
        <v>2</v>
      </c>
      <c r="B5" t="s">
        <v>113</v>
      </c>
      <c r="C5" t="s">
        <v>253</v>
      </c>
      <c r="D5" s="17"/>
      <c r="E5" s="17"/>
      <c r="F5" s="17"/>
      <c r="G5" s="17"/>
    </row>
    <row r="6" spans="1:7" x14ac:dyDescent="0.25">
      <c r="A6" t="s">
        <v>2</v>
      </c>
      <c r="B6" t="s">
        <v>122</v>
      </c>
      <c r="C6" t="s">
        <v>253</v>
      </c>
    </row>
    <row r="7" spans="1:7" x14ac:dyDescent="0.25">
      <c r="A7" t="s">
        <v>3</v>
      </c>
      <c r="B7" t="s">
        <v>114</v>
      </c>
      <c r="C7" t="s">
        <v>111</v>
      </c>
      <c r="D7" s="17"/>
      <c r="E7" s="17"/>
      <c r="F7" s="17"/>
      <c r="G7" s="17"/>
    </row>
    <row r="8" spans="1:7" x14ac:dyDescent="0.25">
      <c r="A8" t="s">
        <v>3</v>
      </c>
      <c r="B8" t="s">
        <v>130</v>
      </c>
      <c r="C8" t="s">
        <v>111</v>
      </c>
    </row>
    <row r="9" spans="1:7" x14ac:dyDescent="0.25">
      <c r="A9" t="s">
        <v>4</v>
      </c>
      <c r="B9" t="s">
        <v>184</v>
      </c>
      <c r="C9" t="s">
        <v>181</v>
      </c>
      <c r="D9" s="17"/>
      <c r="E9" s="17"/>
      <c r="F9" s="17"/>
      <c r="G9" s="17"/>
    </row>
    <row r="10" spans="1:7" x14ac:dyDescent="0.25">
      <c r="A10" t="s">
        <v>4</v>
      </c>
      <c r="B10" t="s">
        <v>183</v>
      </c>
      <c r="C10" t="s">
        <v>181</v>
      </c>
    </row>
    <row r="11" spans="1:7" x14ac:dyDescent="0.25">
      <c r="A11" t="s">
        <v>5</v>
      </c>
      <c r="B11" t="s">
        <v>205</v>
      </c>
      <c r="C11" t="s">
        <v>254</v>
      </c>
      <c r="D11" s="17"/>
      <c r="E11" s="17"/>
      <c r="F11" s="17"/>
      <c r="G11" s="17"/>
    </row>
    <row r="12" spans="1:7" x14ac:dyDescent="0.25">
      <c r="A12" t="s">
        <v>5</v>
      </c>
      <c r="B12" t="s">
        <v>200</v>
      </c>
      <c r="C12" t="s">
        <v>254</v>
      </c>
    </row>
    <row r="13" spans="1:7" x14ac:dyDescent="0.25">
      <c r="A13" t="s">
        <v>6</v>
      </c>
    </row>
    <row r="14" spans="1:7" x14ac:dyDescent="0.25">
      <c r="A14" t="s">
        <v>7</v>
      </c>
      <c r="B14" t="s">
        <v>89</v>
      </c>
      <c r="C14" t="s">
        <v>90</v>
      </c>
      <c r="D14" s="17"/>
      <c r="E14" s="17"/>
      <c r="F14" s="17"/>
      <c r="G14" s="17"/>
    </row>
    <row r="15" spans="1:7" x14ac:dyDescent="0.25">
      <c r="A15" t="s">
        <v>7</v>
      </c>
      <c r="B15" t="s">
        <v>86</v>
      </c>
      <c r="C15" t="s">
        <v>90</v>
      </c>
    </row>
    <row r="16" spans="1:7" x14ac:dyDescent="0.25">
      <c r="A16" t="s">
        <v>8</v>
      </c>
      <c r="B16" t="s">
        <v>126</v>
      </c>
      <c r="C16" t="s">
        <v>117</v>
      </c>
      <c r="D16" s="17"/>
      <c r="E16" s="17"/>
      <c r="F16" s="17"/>
      <c r="G16" s="17"/>
    </row>
    <row r="17" spans="1:16" x14ac:dyDescent="0.25">
      <c r="A17" t="s">
        <v>8</v>
      </c>
      <c r="B17" t="s">
        <v>127</v>
      </c>
      <c r="C17" t="s">
        <v>117</v>
      </c>
    </row>
    <row r="18" spans="1:16" x14ac:dyDescent="0.25">
      <c r="A18" t="s">
        <v>9</v>
      </c>
      <c r="B18" t="s">
        <v>179</v>
      </c>
      <c r="C18" t="s">
        <v>173</v>
      </c>
      <c r="D18" s="17"/>
      <c r="E18" s="17"/>
      <c r="F18" s="17"/>
      <c r="G18" s="17"/>
    </row>
    <row r="19" spans="1:16" x14ac:dyDescent="0.25">
      <c r="A19" t="s">
        <v>9</v>
      </c>
      <c r="B19" t="s">
        <v>178</v>
      </c>
      <c r="C19" t="s">
        <v>173</v>
      </c>
    </row>
    <row r="20" spans="1:16" x14ac:dyDescent="0.25">
      <c r="A20" t="s">
        <v>10</v>
      </c>
      <c r="B20" t="s">
        <v>193</v>
      </c>
      <c r="C20" t="s">
        <v>194</v>
      </c>
      <c r="D20" s="17"/>
      <c r="E20" s="17"/>
      <c r="F20" s="17"/>
      <c r="G20" s="17"/>
    </row>
    <row r="21" spans="1:16" x14ac:dyDescent="0.25">
      <c r="A21" t="s">
        <v>10</v>
      </c>
      <c r="B21" t="s">
        <v>197</v>
      </c>
      <c r="C21" t="s">
        <v>194</v>
      </c>
    </row>
    <row r="22" spans="1:16" x14ac:dyDescent="0.25">
      <c r="A22" t="s">
        <v>11</v>
      </c>
      <c r="B22" t="s">
        <v>262</v>
      </c>
      <c r="C22" t="s">
        <v>145</v>
      </c>
      <c r="D22" s="17"/>
      <c r="E22" s="17"/>
      <c r="F22" s="17"/>
      <c r="G22" s="17"/>
    </row>
    <row r="23" spans="1:16" x14ac:dyDescent="0.25">
      <c r="A23" t="s">
        <v>11</v>
      </c>
      <c r="B23" t="s">
        <v>147</v>
      </c>
      <c r="C23" t="s">
        <v>145</v>
      </c>
    </row>
    <row r="25" spans="1:16" x14ac:dyDescent="0.25">
      <c r="D25" t="s">
        <v>217</v>
      </c>
    </row>
    <row r="26" spans="1:16" x14ac:dyDescent="0.25">
      <c r="D26" t="s">
        <v>24</v>
      </c>
      <c r="E26" t="s">
        <v>25</v>
      </c>
      <c r="F26" t="s">
        <v>17</v>
      </c>
      <c r="K26" t="s">
        <v>24</v>
      </c>
      <c r="L26" t="s">
        <v>25</v>
      </c>
      <c r="M26" t="s">
        <v>17</v>
      </c>
    </row>
    <row r="27" spans="1:16" x14ac:dyDescent="0.25">
      <c r="D27">
        <v>3</v>
      </c>
      <c r="E27" s="1">
        <v>0.58333333333333337</v>
      </c>
      <c r="F27" t="s">
        <v>5</v>
      </c>
      <c r="G27" t="s">
        <v>1</v>
      </c>
      <c r="H27" t="str">
        <f>VLOOKUP(F27,$A$2:$C$21,3,0)</f>
        <v>VIF_Uppsala - 1</v>
      </c>
      <c r="I27" t="str">
        <f t="shared" ref="I27:I40" si="0">VLOOKUP(G27,$A$2:$C$21,3,0)</f>
        <v>Ringhals_IF - 3</v>
      </c>
      <c r="K27">
        <v>1</v>
      </c>
      <c r="L27" s="1">
        <v>0.58333333333333337</v>
      </c>
      <c r="M27" t="s">
        <v>11</v>
      </c>
      <c r="N27" t="s">
        <v>7</v>
      </c>
      <c r="O27" t="str">
        <f>VLOOKUP(M27,$A$2:$C$23,3,0)</f>
        <v>VIF_Umeå - 1</v>
      </c>
      <c r="P27" t="str">
        <f>VLOOKUP(N27,$A$2:$C$23,3,0)</f>
        <v>VIF_Stockholm - 8</v>
      </c>
    </row>
    <row r="28" spans="1:16" x14ac:dyDescent="0.25">
      <c r="D28">
        <v>4</v>
      </c>
      <c r="E28" s="1">
        <v>0.58333333333333337</v>
      </c>
      <c r="F28" t="s">
        <v>4</v>
      </c>
      <c r="G28" t="s">
        <v>2</v>
      </c>
      <c r="H28" t="str">
        <f t="shared" ref="H28:H40" si="1">VLOOKUP(F28,$A$2:$C$21,3,0)</f>
        <v>Ringhals_IF - 2</v>
      </c>
      <c r="I28" t="str">
        <f t="shared" si="0"/>
        <v>VIF_Trollhättan -3</v>
      </c>
      <c r="K28">
        <v>2</v>
      </c>
      <c r="L28" s="1">
        <v>0.58333333333333337</v>
      </c>
      <c r="M28" t="s">
        <v>10</v>
      </c>
      <c r="N28" t="s">
        <v>8</v>
      </c>
      <c r="O28" t="str">
        <f t="shared" ref="O28:O40" si="2">VLOOKUP(M28,$A$2:$C$23,3,0)</f>
        <v>Forsmarks_IF - 1</v>
      </c>
      <c r="P28" t="str">
        <f t="shared" ref="P28:P40" si="3">VLOOKUP(N28,$A$2:$C$23,3,0)</f>
        <v>VIF_Trollhättan - 2</v>
      </c>
    </row>
    <row r="29" spans="1:16" x14ac:dyDescent="0.25">
      <c r="F29" t="s">
        <v>18</v>
      </c>
      <c r="M29" t="s">
        <v>18</v>
      </c>
    </row>
    <row r="30" spans="1:16" x14ac:dyDescent="0.25">
      <c r="D30">
        <v>3</v>
      </c>
      <c r="E30" s="1">
        <v>0.625</v>
      </c>
      <c r="F30" t="s">
        <v>1</v>
      </c>
      <c r="G30" t="s">
        <v>3</v>
      </c>
      <c r="H30" t="str">
        <f t="shared" si="1"/>
        <v>Ringhals_IF - 3</v>
      </c>
      <c r="I30" t="str">
        <f t="shared" si="0"/>
        <v>VIF_Trollhättan - 1</v>
      </c>
      <c r="K30">
        <v>1</v>
      </c>
      <c r="L30" s="1">
        <v>0.625</v>
      </c>
      <c r="M30" t="s">
        <v>7</v>
      </c>
      <c r="N30" t="s">
        <v>9</v>
      </c>
      <c r="O30" t="str">
        <f t="shared" si="2"/>
        <v>VIF_Stockholm - 8</v>
      </c>
      <c r="P30" t="str">
        <f t="shared" si="3"/>
        <v>Ringhals_IF - 1</v>
      </c>
    </row>
    <row r="31" spans="1:16" x14ac:dyDescent="0.25">
      <c r="D31">
        <v>4</v>
      </c>
      <c r="E31" s="1">
        <v>0.625</v>
      </c>
      <c r="F31" t="s">
        <v>2</v>
      </c>
      <c r="G31" t="s">
        <v>5</v>
      </c>
      <c r="H31" t="str">
        <f t="shared" si="1"/>
        <v>VIF_Trollhättan -3</v>
      </c>
      <c r="I31" t="str">
        <f t="shared" si="0"/>
        <v>VIF_Uppsala - 1</v>
      </c>
      <c r="K31">
        <v>2</v>
      </c>
      <c r="L31" s="1">
        <v>0.625</v>
      </c>
      <c r="M31" t="s">
        <v>8</v>
      </c>
      <c r="N31" t="s">
        <v>11</v>
      </c>
      <c r="O31" t="str">
        <f t="shared" si="2"/>
        <v>VIF_Trollhättan - 2</v>
      </c>
      <c r="P31" t="str">
        <f t="shared" si="3"/>
        <v>VIF_Umeå - 1</v>
      </c>
    </row>
    <row r="32" spans="1:16" x14ac:dyDescent="0.25">
      <c r="F32" t="s">
        <v>19</v>
      </c>
      <c r="M32" t="s">
        <v>19</v>
      </c>
    </row>
    <row r="33" spans="4:16" x14ac:dyDescent="0.25">
      <c r="D33">
        <v>3</v>
      </c>
      <c r="E33" s="1">
        <v>0.66666666666666663</v>
      </c>
      <c r="F33" t="s">
        <v>2</v>
      </c>
      <c r="G33" t="s">
        <v>1</v>
      </c>
      <c r="H33" t="str">
        <f t="shared" si="1"/>
        <v>VIF_Trollhättan -3</v>
      </c>
      <c r="I33" t="str">
        <f t="shared" si="0"/>
        <v>Ringhals_IF - 3</v>
      </c>
      <c r="K33">
        <v>1</v>
      </c>
      <c r="L33" s="1">
        <v>0.66666666666666663</v>
      </c>
      <c r="M33" t="s">
        <v>8</v>
      </c>
      <c r="N33" t="s">
        <v>7</v>
      </c>
      <c r="O33" t="str">
        <f t="shared" si="2"/>
        <v>VIF_Trollhättan - 2</v>
      </c>
      <c r="P33" t="str">
        <f t="shared" si="3"/>
        <v>VIF_Stockholm - 8</v>
      </c>
    </row>
    <row r="34" spans="4:16" x14ac:dyDescent="0.25">
      <c r="D34">
        <v>4</v>
      </c>
      <c r="E34" s="1">
        <v>0.66666666666666663</v>
      </c>
      <c r="F34" t="s">
        <v>3</v>
      </c>
      <c r="G34" t="s">
        <v>4</v>
      </c>
      <c r="H34" t="str">
        <f t="shared" si="1"/>
        <v>VIF_Trollhättan - 1</v>
      </c>
      <c r="I34" t="str">
        <f t="shared" si="0"/>
        <v>Ringhals_IF - 2</v>
      </c>
      <c r="K34">
        <v>2</v>
      </c>
      <c r="L34" s="1">
        <v>0.66666666666666663</v>
      </c>
      <c r="M34" t="s">
        <v>9</v>
      </c>
      <c r="N34" t="s">
        <v>10</v>
      </c>
      <c r="O34" t="str">
        <f t="shared" si="2"/>
        <v>Ringhals_IF - 1</v>
      </c>
      <c r="P34" t="str">
        <f t="shared" si="3"/>
        <v>Forsmarks_IF - 1</v>
      </c>
    </row>
    <row r="35" spans="4:16" x14ac:dyDescent="0.25">
      <c r="F35" t="s">
        <v>20</v>
      </c>
      <c r="M35" t="s">
        <v>20</v>
      </c>
    </row>
    <row r="36" spans="4:16" x14ac:dyDescent="0.25">
      <c r="D36">
        <v>3</v>
      </c>
      <c r="E36" s="1">
        <v>0.68055555555555558</v>
      </c>
      <c r="F36" t="s">
        <v>1</v>
      </c>
      <c r="G36" t="s">
        <v>4</v>
      </c>
      <c r="H36" t="str">
        <f t="shared" si="1"/>
        <v>Ringhals_IF - 3</v>
      </c>
      <c r="I36" t="str">
        <f t="shared" si="0"/>
        <v>Ringhals_IF - 2</v>
      </c>
      <c r="K36">
        <v>1</v>
      </c>
      <c r="L36" s="1">
        <v>0.68055555555555558</v>
      </c>
      <c r="M36" t="s">
        <v>7</v>
      </c>
      <c r="N36" t="s">
        <v>10</v>
      </c>
      <c r="O36" t="str">
        <f t="shared" si="2"/>
        <v>VIF_Stockholm - 8</v>
      </c>
      <c r="P36" t="str">
        <f t="shared" si="3"/>
        <v>Forsmarks_IF - 1</v>
      </c>
    </row>
    <row r="37" spans="4:16" x14ac:dyDescent="0.25">
      <c r="D37">
        <v>4</v>
      </c>
      <c r="E37" s="1">
        <v>0.68055555555555558</v>
      </c>
      <c r="F37" t="s">
        <v>5</v>
      </c>
      <c r="G37" t="s">
        <v>3</v>
      </c>
      <c r="H37" t="str">
        <f t="shared" si="1"/>
        <v>VIF_Uppsala - 1</v>
      </c>
      <c r="I37" t="str">
        <f t="shared" si="0"/>
        <v>VIF_Trollhättan - 1</v>
      </c>
      <c r="K37">
        <v>2</v>
      </c>
      <c r="L37" s="1">
        <v>0.68055555555555558</v>
      </c>
      <c r="M37" t="s">
        <v>11</v>
      </c>
      <c r="N37" t="s">
        <v>9</v>
      </c>
      <c r="O37" t="str">
        <f t="shared" si="2"/>
        <v>VIF_Umeå - 1</v>
      </c>
      <c r="P37" t="str">
        <f t="shared" si="3"/>
        <v>Ringhals_IF - 1</v>
      </c>
    </row>
    <row r="38" spans="4:16" x14ac:dyDescent="0.25">
      <c r="F38" t="s">
        <v>21</v>
      </c>
      <c r="M38" t="s">
        <v>21</v>
      </c>
    </row>
    <row r="39" spans="4:16" x14ac:dyDescent="0.25">
      <c r="D39">
        <v>3</v>
      </c>
      <c r="E39" s="1">
        <v>0.69444444444444442</v>
      </c>
      <c r="F39" t="s">
        <v>4</v>
      </c>
      <c r="G39" t="s">
        <v>5</v>
      </c>
      <c r="H39" t="str">
        <f t="shared" si="1"/>
        <v>Ringhals_IF - 2</v>
      </c>
      <c r="I39" t="str">
        <f t="shared" si="0"/>
        <v>VIF_Uppsala - 1</v>
      </c>
      <c r="K39">
        <v>1</v>
      </c>
      <c r="L39" s="1">
        <v>0.69444444444444442</v>
      </c>
      <c r="M39" t="s">
        <v>10</v>
      </c>
      <c r="N39" t="s">
        <v>11</v>
      </c>
      <c r="O39" t="str">
        <f t="shared" si="2"/>
        <v>Forsmarks_IF - 1</v>
      </c>
      <c r="P39" t="str">
        <f t="shared" si="3"/>
        <v>VIF_Umeå - 1</v>
      </c>
    </row>
    <row r="40" spans="4:16" x14ac:dyDescent="0.25">
      <c r="D40">
        <v>4</v>
      </c>
      <c r="E40" s="1">
        <v>0.69444444444444442</v>
      </c>
      <c r="F40" t="s">
        <v>2</v>
      </c>
      <c r="G40" t="s">
        <v>3</v>
      </c>
      <c r="H40" t="str">
        <f t="shared" si="1"/>
        <v>VIF_Trollhättan -3</v>
      </c>
      <c r="I40" t="str">
        <f t="shared" si="0"/>
        <v>VIF_Trollhättan - 1</v>
      </c>
      <c r="K40">
        <v>2</v>
      </c>
      <c r="L40" s="1">
        <v>0.69444444444444442</v>
      </c>
      <c r="M40" t="s">
        <v>8</v>
      </c>
      <c r="N40" t="s">
        <v>9</v>
      </c>
      <c r="O40" t="str">
        <f t="shared" si="2"/>
        <v>VIF_Trollhättan - 2</v>
      </c>
      <c r="P40" t="str">
        <f t="shared" si="3"/>
        <v>Ringhals_IF - 1</v>
      </c>
    </row>
    <row r="43" spans="4:16" x14ac:dyDescent="0.25">
      <c r="D43" t="s">
        <v>218</v>
      </c>
    </row>
    <row r="44" spans="4:16" x14ac:dyDescent="0.25">
      <c r="F44" t="s">
        <v>219</v>
      </c>
    </row>
    <row r="45" spans="4:16" x14ac:dyDescent="0.25">
      <c r="D45" s="15" t="s">
        <v>3</v>
      </c>
      <c r="E45" s="1">
        <v>0.47916666666666669</v>
      </c>
      <c r="F45" t="s">
        <v>209</v>
      </c>
      <c r="G45" t="s">
        <v>211</v>
      </c>
    </row>
    <row r="46" spans="4:16" x14ac:dyDescent="0.25">
      <c r="D46" s="15" t="s">
        <v>4</v>
      </c>
      <c r="E46" s="1">
        <v>0.47916666666666669</v>
      </c>
      <c r="F46" t="s">
        <v>215</v>
      </c>
      <c r="G46" t="s">
        <v>214</v>
      </c>
    </row>
    <row r="47" spans="4:16" x14ac:dyDescent="0.25">
      <c r="D47" s="15"/>
    </row>
    <row r="48" spans="4:16" x14ac:dyDescent="0.25">
      <c r="D48" s="15"/>
    </row>
    <row r="49" spans="4:7" x14ac:dyDescent="0.25">
      <c r="D49" s="15"/>
      <c r="F49" t="s">
        <v>223</v>
      </c>
    </row>
    <row r="50" spans="4:7" x14ac:dyDescent="0.25">
      <c r="D50" s="15" t="s">
        <v>3</v>
      </c>
      <c r="E50" s="1">
        <v>0.54166666666666663</v>
      </c>
      <c r="F50" t="s">
        <v>224</v>
      </c>
      <c r="G50" t="s">
        <v>225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9B187-447B-447B-BE0D-EDF7EA90B0ED}">
  <dimension ref="A1:P50"/>
  <sheetViews>
    <sheetView workbookViewId="0">
      <selection activeCell="D37" sqref="D37"/>
    </sheetView>
  </sheetViews>
  <sheetFormatPr defaultRowHeight="15" x14ac:dyDescent="0.25"/>
  <cols>
    <col min="2" max="2" width="20.28515625" bestFit="1" customWidth="1"/>
    <col min="3" max="3" width="17.85546875" bestFit="1" customWidth="1"/>
    <col min="8" max="9" width="17" bestFit="1" customWidth="1"/>
    <col min="15" max="16" width="17.85546875" bestFit="1" customWidth="1"/>
  </cols>
  <sheetData>
    <row r="1" spans="1:7" x14ac:dyDescent="0.25">
      <c r="A1" s="8" t="s">
        <v>60</v>
      </c>
    </row>
    <row r="2" spans="1:7" x14ac:dyDescent="0.25">
      <c r="A2" t="s">
        <v>0</v>
      </c>
      <c r="D2" s="18" t="s">
        <v>263</v>
      </c>
      <c r="E2" s="18" t="s">
        <v>264</v>
      </c>
      <c r="F2" s="18" t="s">
        <v>265</v>
      </c>
      <c r="G2" s="18" t="s">
        <v>266</v>
      </c>
    </row>
    <row r="3" spans="1:7" x14ac:dyDescent="0.25">
      <c r="A3" t="s">
        <v>1</v>
      </c>
      <c r="B3" t="s">
        <v>100</v>
      </c>
      <c r="C3" t="s">
        <v>101</v>
      </c>
      <c r="D3" s="17"/>
      <c r="E3" s="17"/>
      <c r="F3" s="17"/>
      <c r="G3" s="17"/>
    </row>
    <row r="4" spans="1:7" x14ac:dyDescent="0.25">
      <c r="A4" t="s">
        <v>1</v>
      </c>
      <c r="B4" t="s">
        <v>99</v>
      </c>
      <c r="C4" t="s">
        <v>101</v>
      </c>
    </row>
    <row r="5" spans="1:7" x14ac:dyDescent="0.25">
      <c r="A5" t="s">
        <v>2</v>
      </c>
      <c r="B5" t="s">
        <v>114</v>
      </c>
      <c r="C5" t="s">
        <v>111</v>
      </c>
      <c r="D5" s="17"/>
      <c r="E5" s="17"/>
      <c r="F5" s="17"/>
      <c r="G5" s="17"/>
    </row>
    <row r="6" spans="1:7" x14ac:dyDescent="0.25">
      <c r="A6" t="s">
        <v>2</v>
      </c>
      <c r="B6" t="s">
        <v>113</v>
      </c>
      <c r="C6" t="s">
        <v>111</v>
      </c>
    </row>
    <row r="7" spans="1:7" x14ac:dyDescent="0.25">
      <c r="A7" t="s">
        <v>3</v>
      </c>
      <c r="B7" t="s">
        <v>135</v>
      </c>
      <c r="C7" t="s">
        <v>125</v>
      </c>
      <c r="D7" s="17"/>
      <c r="E7" s="17"/>
      <c r="F7" s="17"/>
      <c r="G7" s="17"/>
    </row>
    <row r="8" spans="1:7" x14ac:dyDescent="0.25">
      <c r="A8" t="s">
        <v>3</v>
      </c>
      <c r="B8" t="s">
        <v>136</v>
      </c>
      <c r="C8" t="s">
        <v>125</v>
      </c>
    </row>
    <row r="9" spans="1:7" x14ac:dyDescent="0.25">
      <c r="A9" t="s">
        <v>4</v>
      </c>
      <c r="B9" t="s">
        <v>162</v>
      </c>
      <c r="C9" t="s">
        <v>255</v>
      </c>
      <c r="D9" s="17"/>
      <c r="E9" s="17"/>
      <c r="F9" s="17"/>
      <c r="G9" s="17"/>
    </row>
    <row r="10" spans="1:7" x14ac:dyDescent="0.25">
      <c r="A10" t="s">
        <v>4</v>
      </c>
      <c r="B10" t="s">
        <v>161</v>
      </c>
      <c r="C10" t="s">
        <v>255</v>
      </c>
    </row>
    <row r="11" spans="1:7" x14ac:dyDescent="0.25">
      <c r="A11" t="s">
        <v>5</v>
      </c>
      <c r="B11" t="s">
        <v>187</v>
      </c>
      <c r="C11" t="s">
        <v>181</v>
      </c>
      <c r="D11" s="17"/>
      <c r="E11" s="17"/>
      <c r="F11" s="17"/>
      <c r="G11" s="17"/>
    </row>
    <row r="12" spans="1:7" x14ac:dyDescent="0.25">
      <c r="A12" t="s">
        <v>5</v>
      </c>
      <c r="B12" t="s">
        <v>185</v>
      </c>
      <c r="C12" t="s">
        <v>181</v>
      </c>
    </row>
    <row r="13" spans="1:7" x14ac:dyDescent="0.25">
      <c r="A13" t="s">
        <v>6</v>
      </c>
    </row>
    <row r="14" spans="1:7" x14ac:dyDescent="0.25">
      <c r="A14" t="s">
        <v>7</v>
      </c>
      <c r="B14" t="s">
        <v>105</v>
      </c>
      <c r="C14" t="s">
        <v>257</v>
      </c>
      <c r="D14" s="17"/>
      <c r="E14" s="17"/>
      <c r="F14" s="17"/>
      <c r="G14" s="17"/>
    </row>
    <row r="15" spans="1:7" x14ac:dyDescent="0.25">
      <c r="A15" t="s">
        <v>7</v>
      </c>
      <c r="B15" t="s">
        <v>104</v>
      </c>
      <c r="C15" t="s">
        <v>257</v>
      </c>
    </row>
    <row r="16" spans="1:7" x14ac:dyDescent="0.25">
      <c r="A16" t="s">
        <v>8</v>
      </c>
      <c r="B16" t="s">
        <v>128</v>
      </c>
      <c r="C16" t="s">
        <v>117</v>
      </c>
      <c r="D16" s="17"/>
      <c r="E16" s="17"/>
      <c r="F16" s="17"/>
      <c r="G16" s="17"/>
    </row>
    <row r="17" spans="1:16" x14ac:dyDescent="0.25">
      <c r="A17" t="s">
        <v>8</v>
      </c>
      <c r="B17" t="s">
        <v>129</v>
      </c>
      <c r="C17" t="s">
        <v>117</v>
      </c>
    </row>
    <row r="18" spans="1:16" x14ac:dyDescent="0.25">
      <c r="A18" t="s">
        <v>9</v>
      </c>
      <c r="B18" t="s">
        <v>270</v>
      </c>
      <c r="C18" t="s">
        <v>258</v>
      </c>
      <c r="D18" s="17"/>
      <c r="E18" s="17"/>
      <c r="F18" s="17"/>
      <c r="G18" s="17"/>
    </row>
    <row r="19" spans="1:16" x14ac:dyDescent="0.25">
      <c r="A19" t="s">
        <v>9</v>
      </c>
      <c r="B19" t="s">
        <v>166</v>
      </c>
      <c r="C19" t="s">
        <v>258</v>
      </c>
    </row>
    <row r="20" spans="1:16" x14ac:dyDescent="0.25">
      <c r="A20" t="s">
        <v>10</v>
      </c>
      <c r="B20" t="s">
        <v>188</v>
      </c>
      <c r="C20" t="s">
        <v>173</v>
      </c>
      <c r="D20" s="17"/>
      <c r="E20" s="17"/>
      <c r="F20" s="17"/>
      <c r="G20" s="17"/>
    </row>
    <row r="21" spans="1:16" x14ac:dyDescent="0.25">
      <c r="A21" t="s">
        <v>10</v>
      </c>
      <c r="B21" t="s">
        <v>172</v>
      </c>
      <c r="C21" t="s">
        <v>173</v>
      </c>
    </row>
    <row r="22" spans="1:16" x14ac:dyDescent="0.25">
      <c r="A22" t="s">
        <v>11</v>
      </c>
      <c r="B22" t="s">
        <v>267</v>
      </c>
      <c r="C22" t="s">
        <v>268</v>
      </c>
      <c r="D22" s="17"/>
      <c r="E22" s="17"/>
      <c r="F22" s="17"/>
      <c r="G22" s="17"/>
    </row>
    <row r="23" spans="1:16" x14ac:dyDescent="0.25">
      <c r="A23" t="s">
        <v>11</v>
      </c>
      <c r="B23" t="s">
        <v>269</v>
      </c>
      <c r="C23" t="s">
        <v>268</v>
      </c>
    </row>
    <row r="25" spans="1:16" x14ac:dyDescent="0.25">
      <c r="D25" t="s">
        <v>218</v>
      </c>
    </row>
    <row r="26" spans="1:16" x14ac:dyDescent="0.25">
      <c r="D26" t="s">
        <v>24</v>
      </c>
      <c r="E26" t="s">
        <v>25</v>
      </c>
      <c r="F26" t="s">
        <v>17</v>
      </c>
      <c r="K26" t="s">
        <v>24</v>
      </c>
      <c r="L26" t="s">
        <v>25</v>
      </c>
      <c r="M26" t="s">
        <v>17</v>
      </c>
    </row>
    <row r="27" spans="1:16" x14ac:dyDescent="0.25">
      <c r="D27">
        <v>1</v>
      </c>
      <c r="E27" s="1">
        <v>0.33333333333333331</v>
      </c>
      <c r="F27" t="s">
        <v>5</v>
      </c>
      <c r="G27" t="s">
        <v>1</v>
      </c>
      <c r="H27" t="str">
        <f>VLOOKUP(F27,$A$2:$C$21,3,0)</f>
        <v>Ringhals_IF - 2</v>
      </c>
      <c r="I27" t="str">
        <f t="shared" ref="I27:I40" si="0">VLOOKUP(G27,$A$2:$C$21,3,0)</f>
        <v>VIF_Stockholm - 1</v>
      </c>
      <c r="K27">
        <v>3</v>
      </c>
      <c r="L27" s="1">
        <v>0.33333333333333331</v>
      </c>
      <c r="M27" t="s">
        <v>11</v>
      </c>
      <c r="N27" t="s">
        <v>7</v>
      </c>
      <c r="O27" t="str">
        <f>VLOOKUP(M27,$A$2:$C$23,3,0)</f>
        <v>VIF_Stockholm - 2</v>
      </c>
      <c r="P27" t="str">
        <f t="shared" ref="P27:P40" si="1">VLOOKUP(N27,$A$2:$C$23,3,0)</f>
        <v>VIF_STO/THN</v>
      </c>
    </row>
    <row r="28" spans="1:16" x14ac:dyDescent="0.25">
      <c r="D28">
        <v>2</v>
      </c>
      <c r="E28" s="1">
        <v>0.33333333333333331</v>
      </c>
      <c r="F28" t="s">
        <v>4</v>
      </c>
      <c r="G28" t="s">
        <v>2</v>
      </c>
      <c r="H28" t="str">
        <f t="shared" ref="H28:H40" si="2">VLOOKUP(F28,$A$2:$C$21,3,0)</f>
        <v>GEAB_IF - 1</v>
      </c>
      <c r="I28" t="str">
        <f t="shared" si="0"/>
        <v>VIF_Trollhättan - 1</v>
      </c>
      <c r="K28">
        <v>4</v>
      </c>
      <c r="L28" s="1">
        <v>0.33333333333333331</v>
      </c>
      <c r="M28" t="s">
        <v>10</v>
      </c>
      <c r="N28" t="s">
        <v>8</v>
      </c>
      <c r="O28" t="str">
        <f t="shared" ref="O28:O40" si="3">VLOOKUP(M28,$A$2:$C$23,3,0)</f>
        <v>Ringhals_IF - 1</v>
      </c>
      <c r="P28" t="str">
        <f t="shared" si="1"/>
        <v>VIF_Trollhättan - 2</v>
      </c>
    </row>
    <row r="29" spans="1:16" x14ac:dyDescent="0.25">
      <c r="F29" t="s">
        <v>18</v>
      </c>
    </row>
    <row r="30" spans="1:16" x14ac:dyDescent="0.25">
      <c r="D30">
        <v>1</v>
      </c>
      <c r="E30" s="1">
        <v>0.34722222222222221</v>
      </c>
      <c r="F30" t="s">
        <v>1</v>
      </c>
      <c r="G30" t="s">
        <v>3</v>
      </c>
      <c r="H30" t="str">
        <f t="shared" si="2"/>
        <v>VIF_Stockholm - 1</v>
      </c>
      <c r="I30" t="str">
        <f t="shared" si="0"/>
        <v>VIF_Trollhättan - 3</v>
      </c>
      <c r="K30">
        <v>3</v>
      </c>
      <c r="L30" s="1">
        <v>0.34722222222222221</v>
      </c>
      <c r="M30" t="s">
        <v>7</v>
      </c>
      <c r="N30" t="s">
        <v>9</v>
      </c>
      <c r="O30" t="str">
        <f t="shared" si="3"/>
        <v>VIF_STO/THN</v>
      </c>
      <c r="P30" t="str">
        <f t="shared" si="1"/>
        <v>VIF_VOUL/SUND - 1</v>
      </c>
    </row>
    <row r="31" spans="1:16" x14ac:dyDescent="0.25">
      <c r="D31">
        <v>2</v>
      </c>
      <c r="E31" s="1">
        <v>0.34722222222222221</v>
      </c>
      <c r="F31" t="s">
        <v>2</v>
      </c>
      <c r="G31" t="s">
        <v>5</v>
      </c>
      <c r="H31" t="str">
        <f t="shared" si="2"/>
        <v>VIF_Trollhättan - 1</v>
      </c>
      <c r="I31" t="str">
        <f t="shared" si="0"/>
        <v>Ringhals_IF - 2</v>
      </c>
      <c r="K31">
        <v>4</v>
      </c>
      <c r="L31" s="1">
        <v>0.34722222222222221</v>
      </c>
      <c r="M31" t="s">
        <v>8</v>
      </c>
      <c r="N31" t="s">
        <v>11</v>
      </c>
      <c r="O31" t="str">
        <f t="shared" si="3"/>
        <v>VIF_Trollhättan - 2</v>
      </c>
      <c r="P31" t="str">
        <f t="shared" si="1"/>
        <v>VIF_Stockholm - 2</v>
      </c>
    </row>
    <row r="32" spans="1:16" x14ac:dyDescent="0.25">
      <c r="F32" t="s">
        <v>19</v>
      </c>
    </row>
    <row r="33" spans="4:16" x14ac:dyDescent="0.25">
      <c r="D33">
        <v>1</v>
      </c>
      <c r="E33" s="1">
        <v>0.3611111111111111</v>
      </c>
      <c r="F33" t="s">
        <v>2</v>
      </c>
      <c r="G33" t="s">
        <v>1</v>
      </c>
      <c r="H33" t="str">
        <f t="shared" si="2"/>
        <v>VIF_Trollhättan - 1</v>
      </c>
      <c r="I33" t="str">
        <f t="shared" si="0"/>
        <v>VIF_Stockholm - 1</v>
      </c>
      <c r="K33">
        <v>3</v>
      </c>
      <c r="L33" s="1">
        <v>0.3611111111111111</v>
      </c>
      <c r="M33" t="s">
        <v>8</v>
      </c>
      <c r="N33" t="s">
        <v>7</v>
      </c>
      <c r="O33" t="str">
        <f t="shared" si="3"/>
        <v>VIF_Trollhättan - 2</v>
      </c>
      <c r="P33" t="str">
        <f t="shared" si="1"/>
        <v>VIF_STO/THN</v>
      </c>
    </row>
    <row r="34" spans="4:16" x14ac:dyDescent="0.25">
      <c r="D34">
        <v>2</v>
      </c>
      <c r="E34" s="1">
        <v>0.3611111111111111</v>
      </c>
      <c r="F34" t="s">
        <v>3</v>
      </c>
      <c r="G34" t="s">
        <v>4</v>
      </c>
      <c r="H34" t="str">
        <f t="shared" si="2"/>
        <v>VIF_Trollhättan - 3</v>
      </c>
      <c r="I34" t="str">
        <f t="shared" si="0"/>
        <v>GEAB_IF - 1</v>
      </c>
      <c r="K34">
        <v>4</v>
      </c>
      <c r="L34" s="1">
        <v>0.3611111111111111</v>
      </c>
      <c r="M34" t="s">
        <v>9</v>
      </c>
      <c r="N34" t="s">
        <v>10</v>
      </c>
      <c r="O34" t="str">
        <f t="shared" si="3"/>
        <v>VIF_VOUL/SUND - 1</v>
      </c>
      <c r="P34" t="str">
        <f t="shared" si="1"/>
        <v>Ringhals_IF - 1</v>
      </c>
    </row>
    <row r="35" spans="4:16" x14ac:dyDescent="0.25">
      <c r="F35" t="s">
        <v>20</v>
      </c>
    </row>
    <row r="36" spans="4:16" x14ac:dyDescent="0.25">
      <c r="D36">
        <v>1</v>
      </c>
      <c r="E36" s="1">
        <v>0.375</v>
      </c>
      <c r="F36" t="s">
        <v>1</v>
      </c>
      <c r="G36" t="s">
        <v>4</v>
      </c>
      <c r="H36" t="str">
        <f t="shared" si="2"/>
        <v>VIF_Stockholm - 1</v>
      </c>
      <c r="I36" t="str">
        <f t="shared" si="0"/>
        <v>GEAB_IF - 1</v>
      </c>
      <c r="K36">
        <v>3</v>
      </c>
      <c r="L36" s="1">
        <v>0.375</v>
      </c>
      <c r="M36" t="s">
        <v>7</v>
      </c>
      <c r="N36" t="s">
        <v>10</v>
      </c>
      <c r="O36" t="str">
        <f t="shared" si="3"/>
        <v>VIF_STO/THN</v>
      </c>
      <c r="P36" t="str">
        <f t="shared" si="1"/>
        <v>Ringhals_IF - 1</v>
      </c>
    </row>
    <row r="37" spans="4:16" x14ac:dyDescent="0.25">
      <c r="D37">
        <v>2</v>
      </c>
      <c r="E37" s="1">
        <v>0.375</v>
      </c>
      <c r="F37" t="s">
        <v>5</v>
      </c>
      <c r="G37" t="s">
        <v>3</v>
      </c>
      <c r="H37" t="str">
        <f t="shared" si="2"/>
        <v>Ringhals_IF - 2</v>
      </c>
      <c r="I37" t="str">
        <f t="shared" si="0"/>
        <v>VIF_Trollhättan - 3</v>
      </c>
      <c r="K37">
        <v>4</v>
      </c>
      <c r="L37" s="1">
        <v>0.375</v>
      </c>
      <c r="M37" t="s">
        <v>11</v>
      </c>
      <c r="N37" t="s">
        <v>9</v>
      </c>
      <c r="O37" t="str">
        <f t="shared" si="3"/>
        <v>VIF_Stockholm - 2</v>
      </c>
      <c r="P37" t="str">
        <f t="shared" si="1"/>
        <v>VIF_VOUL/SUND - 1</v>
      </c>
    </row>
    <row r="38" spans="4:16" x14ac:dyDescent="0.25">
      <c r="F38" t="s">
        <v>21</v>
      </c>
    </row>
    <row r="39" spans="4:16" x14ac:dyDescent="0.25">
      <c r="D39">
        <v>1</v>
      </c>
      <c r="E39" s="1">
        <v>0.3888888888888889</v>
      </c>
      <c r="F39" t="s">
        <v>4</v>
      </c>
      <c r="G39" t="s">
        <v>5</v>
      </c>
      <c r="H39" t="str">
        <f t="shared" si="2"/>
        <v>GEAB_IF - 1</v>
      </c>
      <c r="I39" t="str">
        <f t="shared" si="0"/>
        <v>Ringhals_IF - 2</v>
      </c>
      <c r="K39">
        <v>3</v>
      </c>
      <c r="L39" s="1">
        <v>0.3888888888888889</v>
      </c>
      <c r="M39" t="s">
        <v>10</v>
      </c>
      <c r="N39" t="s">
        <v>11</v>
      </c>
      <c r="O39" t="str">
        <f t="shared" si="3"/>
        <v>Ringhals_IF - 1</v>
      </c>
      <c r="P39" t="str">
        <f t="shared" si="1"/>
        <v>VIF_Stockholm - 2</v>
      </c>
    </row>
    <row r="40" spans="4:16" x14ac:dyDescent="0.25">
      <c r="D40">
        <v>2</v>
      </c>
      <c r="E40" s="1">
        <v>0.3888888888888889</v>
      </c>
      <c r="F40" t="s">
        <v>2</v>
      </c>
      <c r="G40" t="s">
        <v>3</v>
      </c>
      <c r="H40" t="str">
        <f t="shared" si="2"/>
        <v>VIF_Trollhättan - 1</v>
      </c>
      <c r="I40" t="str">
        <f t="shared" si="0"/>
        <v>VIF_Trollhättan - 3</v>
      </c>
      <c r="K40">
        <v>4</v>
      </c>
      <c r="L40" s="1">
        <v>0.3888888888888889</v>
      </c>
      <c r="M40" t="s">
        <v>8</v>
      </c>
      <c r="N40" t="s">
        <v>9</v>
      </c>
      <c r="O40" t="str">
        <f t="shared" si="3"/>
        <v>VIF_Trollhättan - 2</v>
      </c>
      <c r="P40" t="str">
        <f t="shared" si="1"/>
        <v>VIF_VOUL/SUND - 1</v>
      </c>
    </row>
    <row r="43" spans="4:16" x14ac:dyDescent="0.25">
      <c r="D43" t="s">
        <v>218</v>
      </c>
    </row>
    <row r="44" spans="4:16" x14ac:dyDescent="0.25">
      <c r="F44" t="s">
        <v>219</v>
      </c>
    </row>
    <row r="45" spans="4:16" x14ac:dyDescent="0.25">
      <c r="D45" s="15" t="s">
        <v>1</v>
      </c>
      <c r="E45" s="1">
        <v>0.5</v>
      </c>
      <c r="F45" t="s">
        <v>209</v>
      </c>
      <c r="G45" t="s">
        <v>211</v>
      </c>
    </row>
    <row r="46" spans="4:16" x14ac:dyDescent="0.25">
      <c r="D46" s="15" t="s">
        <v>2</v>
      </c>
      <c r="E46" s="1">
        <v>0.5</v>
      </c>
      <c r="F46" t="s">
        <v>215</v>
      </c>
      <c r="G46" t="s">
        <v>214</v>
      </c>
    </row>
    <row r="47" spans="4:16" x14ac:dyDescent="0.25">
      <c r="D47" s="15"/>
    </row>
    <row r="48" spans="4:16" x14ac:dyDescent="0.25">
      <c r="D48" s="15"/>
    </row>
    <row r="49" spans="4:7" x14ac:dyDescent="0.25">
      <c r="D49" s="15"/>
      <c r="F49" t="s">
        <v>223</v>
      </c>
    </row>
    <row r="50" spans="4:7" x14ac:dyDescent="0.25">
      <c r="D50" s="15" t="s">
        <v>1</v>
      </c>
      <c r="E50" s="1">
        <v>0.5625</v>
      </c>
      <c r="F50" t="s">
        <v>224</v>
      </c>
      <c r="G50" t="s">
        <v>225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708AB-25D4-481E-9CE0-CD2D590A47BD}">
  <dimension ref="A1:I30"/>
  <sheetViews>
    <sheetView tabSelected="1" workbookViewId="0">
      <selection activeCell="P29" sqref="P29"/>
    </sheetView>
  </sheetViews>
  <sheetFormatPr defaultRowHeight="15" x14ac:dyDescent="0.25"/>
  <cols>
    <col min="2" max="2" width="19.28515625" bestFit="1" customWidth="1"/>
    <col min="3" max="3" width="17.28515625" bestFit="1" customWidth="1"/>
    <col min="8" max="9" width="17.28515625" bestFit="1" customWidth="1"/>
  </cols>
  <sheetData>
    <row r="1" spans="1:9" x14ac:dyDescent="0.25">
      <c r="A1" s="8" t="s">
        <v>61</v>
      </c>
    </row>
    <row r="2" spans="1:9" x14ac:dyDescent="0.25">
      <c r="A2" t="s">
        <v>0</v>
      </c>
      <c r="D2" s="18" t="s">
        <v>263</v>
      </c>
      <c r="E2" s="18" t="s">
        <v>264</v>
      </c>
      <c r="F2" s="18" t="s">
        <v>265</v>
      </c>
      <c r="G2" s="18" t="s">
        <v>266</v>
      </c>
    </row>
    <row r="3" spans="1:9" x14ac:dyDescent="0.25">
      <c r="A3" t="s">
        <v>1</v>
      </c>
      <c r="B3" t="s">
        <v>168</v>
      </c>
      <c r="C3" t="s">
        <v>169</v>
      </c>
      <c r="D3" s="17"/>
      <c r="E3" s="17"/>
      <c r="F3" s="17"/>
      <c r="G3" s="17"/>
    </row>
    <row r="4" spans="1:9" x14ac:dyDescent="0.25">
      <c r="A4" t="s">
        <v>1</v>
      </c>
      <c r="B4" t="s">
        <v>170</v>
      </c>
      <c r="C4" t="s">
        <v>169</v>
      </c>
    </row>
    <row r="5" spans="1:9" x14ac:dyDescent="0.25">
      <c r="A5" t="s">
        <v>2</v>
      </c>
      <c r="B5" t="s">
        <v>175</v>
      </c>
      <c r="C5" t="s">
        <v>181</v>
      </c>
      <c r="D5" s="17"/>
      <c r="E5" s="17"/>
      <c r="F5" s="17"/>
      <c r="G5" s="17"/>
    </row>
    <row r="6" spans="1:9" x14ac:dyDescent="0.25">
      <c r="A6" t="s">
        <v>2</v>
      </c>
      <c r="B6" t="s">
        <v>174</v>
      </c>
      <c r="C6" t="s">
        <v>181</v>
      </c>
    </row>
    <row r="7" spans="1:9" x14ac:dyDescent="0.25">
      <c r="A7" t="s">
        <v>3</v>
      </c>
      <c r="B7" t="s">
        <v>178</v>
      </c>
      <c r="C7" t="s">
        <v>173</v>
      </c>
      <c r="D7" s="17"/>
      <c r="E7" s="17"/>
      <c r="F7" s="17"/>
      <c r="G7" s="17"/>
    </row>
    <row r="8" spans="1:9" x14ac:dyDescent="0.25">
      <c r="A8" t="s">
        <v>3</v>
      </c>
      <c r="B8" t="s">
        <v>177</v>
      </c>
      <c r="C8" t="s">
        <v>173</v>
      </c>
    </row>
    <row r="9" spans="1:9" x14ac:dyDescent="0.25">
      <c r="A9" t="s">
        <v>4</v>
      </c>
      <c r="B9" t="s">
        <v>86</v>
      </c>
      <c r="C9" t="s">
        <v>257</v>
      </c>
      <c r="D9" s="17"/>
      <c r="E9" s="17"/>
      <c r="F9" s="17"/>
      <c r="G9" s="17"/>
    </row>
    <row r="10" spans="1:9" x14ac:dyDescent="0.25">
      <c r="A10" t="s">
        <v>4</v>
      </c>
      <c r="B10" t="s">
        <v>122</v>
      </c>
      <c r="C10" t="s">
        <v>257</v>
      </c>
    </row>
    <row r="12" spans="1:9" x14ac:dyDescent="0.25">
      <c r="D12" t="s">
        <v>218</v>
      </c>
    </row>
    <row r="13" spans="1:9" x14ac:dyDescent="0.25">
      <c r="D13" t="s">
        <v>24</v>
      </c>
      <c r="E13" t="s">
        <v>25</v>
      </c>
    </row>
    <row r="14" spans="1:9" x14ac:dyDescent="0.25">
      <c r="D14">
        <v>11</v>
      </c>
      <c r="E14" s="1">
        <v>0.33333333333333331</v>
      </c>
      <c r="F14" t="s">
        <v>1</v>
      </c>
      <c r="G14" t="s">
        <v>4</v>
      </c>
      <c r="H14" t="str">
        <f t="shared" ref="H14:H30" si="0">VLOOKUP(F14,$A$2:$C$10,3,0)</f>
        <v>Grundforsen_IF - 1</v>
      </c>
      <c r="I14" t="str">
        <f>VLOOKUP(G14,$A$2:$C$10,3,0)</f>
        <v>VIF_STO/THN</v>
      </c>
    </row>
    <row r="15" spans="1:9" x14ac:dyDescent="0.25">
      <c r="D15">
        <v>12</v>
      </c>
      <c r="E15" s="1">
        <v>0.33333333333333331</v>
      </c>
      <c r="F15" t="s">
        <v>2</v>
      </c>
      <c r="G15" t="s">
        <v>3</v>
      </c>
      <c r="H15" t="str">
        <f t="shared" si="0"/>
        <v>Ringhals_IF - 2</v>
      </c>
      <c r="I15" t="str">
        <f t="shared" ref="I15:I30" si="1">VLOOKUP(G15,$A$2:$C$10,3,0)</f>
        <v>Ringhals_IF - 1</v>
      </c>
    </row>
    <row r="17" spans="4:9" x14ac:dyDescent="0.25">
      <c r="D17">
        <v>11</v>
      </c>
      <c r="E17" s="1">
        <v>0.34722222222222221</v>
      </c>
      <c r="F17" t="s">
        <v>4</v>
      </c>
      <c r="G17" t="s">
        <v>2</v>
      </c>
      <c r="H17" t="str">
        <f t="shared" si="0"/>
        <v>VIF_STO/THN</v>
      </c>
      <c r="I17" t="str">
        <f t="shared" si="1"/>
        <v>Ringhals_IF - 2</v>
      </c>
    </row>
    <row r="18" spans="4:9" x14ac:dyDescent="0.25">
      <c r="D18">
        <v>12</v>
      </c>
      <c r="E18" s="1">
        <v>0.34722222222222221</v>
      </c>
      <c r="F18" t="s">
        <v>3</v>
      </c>
      <c r="G18" t="s">
        <v>1</v>
      </c>
      <c r="H18" t="str">
        <f t="shared" si="0"/>
        <v>Ringhals_IF - 1</v>
      </c>
      <c r="I18" t="str">
        <f t="shared" si="1"/>
        <v>Grundforsen_IF - 1</v>
      </c>
    </row>
    <row r="20" spans="4:9" x14ac:dyDescent="0.25">
      <c r="D20">
        <v>11</v>
      </c>
      <c r="E20" s="1">
        <v>0.3611111111111111</v>
      </c>
      <c r="F20" t="s">
        <v>1</v>
      </c>
      <c r="G20" t="s">
        <v>2</v>
      </c>
      <c r="H20" t="str">
        <f t="shared" si="0"/>
        <v>Grundforsen_IF - 1</v>
      </c>
      <c r="I20" t="str">
        <f t="shared" si="1"/>
        <v>Ringhals_IF - 2</v>
      </c>
    </row>
    <row r="21" spans="4:9" x14ac:dyDescent="0.25">
      <c r="D21">
        <v>12</v>
      </c>
      <c r="E21" s="1">
        <v>0.3611111111111111</v>
      </c>
      <c r="F21" t="s">
        <v>3</v>
      </c>
      <c r="G21" t="s">
        <v>4</v>
      </c>
      <c r="H21" t="str">
        <f t="shared" si="0"/>
        <v>Ringhals_IF - 1</v>
      </c>
      <c r="I21" t="str">
        <f t="shared" si="1"/>
        <v>VIF_STO/THN</v>
      </c>
    </row>
    <row r="23" spans="4:9" x14ac:dyDescent="0.25">
      <c r="D23">
        <v>11</v>
      </c>
      <c r="E23" s="1">
        <v>0.375</v>
      </c>
      <c r="F23" t="s">
        <v>1</v>
      </c>
      <c r="G23" t="s">
        <v>4</v>
      </c>
      <c r="H23" t="str">
        <f t="shared" si="0"/>
        <v>Grundforsen_IF - 1</v>
      </c>
      <c r="I23" t="str">
        <f t="shared" si="1"/>
        <v>VIF_STO/THN</v>
      </c>
    </row>
    <row r="24" spans="4:9" x14ac:dyDescent="0.25">
      <c r="D24">
        <v>12</v>
      </c>
      <c r="E24" s="1">
        <v>0.375</v>
      </c>
      <c r="F24" t="s">
        <v>2</v>
      </c>
      <c r="G24" t="s">
        <v>3</v>
      </c>
      <c r="H24" t="str">
        <f t="shared" si="0"/>
        <v>Ringhals_IF - 2</v>
      </c>
      <c r="I24" t="str">
        <f t="shared" si="1"/>
        <v>Ringhals_IF - 1</v>
      </c>
    </row>
    <row r="26" spans="4:9" x14ac:dyDescent="0.25">
      <c r="D26">
        <v>11</v>
      </c>
      <c r="E26" s="1">
        <v>0.3888888888888889</v>
      </c>
      <c r="F26" t="s">
        <v>4</v>
      </c>
      <c r="G26" t="s">
        <v>2</v>
      </c>
      <c r="H26" t="str">
        <f t="shared" si="0"/>
        <v>VIF_STO/THN</v>
      </c>
      <c r="I26" t="str">
        <f t="shared" si="1"/>
        <v>Ringhals_IF - 2</v>
      </c>
    </row>
    <row r="27" spans="4:9" x14ac:dyDescent="0.25">
      <c r="D27">
        <v>12</v>
      </c>
      <c r="E27" s="1">
        <v>0.3888888888888889</v>
      </c>
      <c r="F27" t="s">
        <v>3</v>
      </c>
      <c r="G27" t="s">
        <v>1</v>
      </c>
      <c r="H27" t="str">
        <f t="shared" si="0"/>
        <v>Ringhals_IF - 1</v>
      </c>
      <c r="I27" t="str">
        <f t="shared" si="1"/>
        <v>Grundforsen_IF - 1</v>
      </c>
    </row>
    <row r="29" spans="4:9" x14ac:dyDescent="0.25">
      <c r="D29">
        <v>11</v>
      </c>
      <c r="E29" s="1">
        <v>0.40277777777777779</v>
      </c>
      <c r="F29" t="s">
        <v>1</v>
      </c>
      <c r="G29" t="s">
        <v>2</v>
      </c>
      <c r="H29" t="str">
        <f t="shared" si="0"/>
        <v>Grundforsen_IF - 1</v>
      </c>
      <c r="I29" t="str">
        <f t="shared" si="1"/>
        <v>Ringhals_IF - 2</v>
      </c>
    </row>
    <row r="30" spans="4:9" x14ac:dyDescent="0.25">
      <c r="D30">
        <v>12</v>
      </c>
      <c r="E30" s="1">
        <v>0.40277777777777779</v>
      </c>
      <c r="F30" t="s">
        <v>3</v>
      </c>
      <c r="G30" t="s">
        <v>4</v>
      </c>
      <c r="H30" t="str">
        <f t="shared" si="0"/>
        <v>Ringhals_IF - 1</v>
      </c>
      <c r="I30" t="str">
        <f t="shared" si="1"/>
        <v>VIF_STO/THN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ADAB9-F27F-4AD4-B646-0F6E2B0F9823}">
  <dimension ref="A1:W67"/>
  <sheetViews>
    <sheetView topLeftCell="A31" workbookViewId="0">
      <selection activeCell="M23" sqref="M23"/>
    </sheetView>
  </sheetViews>
  <sheetFormatPr defaultRowHeight="15" x14ac:dyDescent="0.25"/>
  <cols>
    <col min="2" max="2" width="18.140625" bestFit="1" customWidth="1"/>
    <col min="3" max="3" width="20.85546875" bestFit="1" customWidth="1"/>
    <col min="8" max="9" width="17" bestFit="1" customWidth="1"/>
    <col min="15" max="16" width="17" bestFit="1" customWidth="1"/>
    <col min="22" max="23" width="20.85546875" bestFit="1" customWidth="1"/>
  </cols>
  <sheetData>
    <row r="1" spans="1:7" x14ac:dyDescent="0.25">
      <c r="A1" s="8" t="s">
        <v>62</v>
      </c>
    </row>
    <row r="2" spans="1:7" x14ac:dyDescent="0.25">
      <c r="A2" t="s">
        <v>0</v>
      </c>
      <c r="D2" s="18" t="s">
        <v>263</v>
      </c>
      <c r="E2" s="18" t="s">
        <v>264</v>
      </c>
      <c r="F2" s="18" t="s">
        <v>265</v>
      </c>
      <c r="G2" s="18" t="s">
        <v>266</v>
      </c>
    </row>
    <row r="3" spans="1:7" x14ac:dyDescent="0.25">
      <c r="A3" t="s">
        <v>1</v>
      </c>
      <c r="B3" t="s">
        <v>92</v>
      </c>
      <c r="C3" t="s">
        <v>93</v>
      </c>
      <c r="D3" s="17"/>
      <c r="E3" s="17"/>
      <c r="F3" s="17"/>
      <c r="G3" s="17"/>
    </row>
    <row r="4" spans="1:7" x14ac:dyDescent="0.25">
      <c r="A4" t="s">
        <v>1</v>
      </c>
      <c r="B4" t="s">
        <v>91</v>
      </c>
      <c r="C4" t="s">
        <v>93</v>
      </c>
    </row>
    <row r="5" spans="1:7" x14ac:dyDescent="0.25">
      <c r="A5" t="s">
        <v>2</v>
      </c>
      <c r="B5" t="s">
        <v>105</v>
      </c>
      <c r="C5" t="s">
        <v>111</v>
      </c>
      <c r="D5" s="17"/>
      <c r="E5" s="17"/>
      <c r="F5" s="17"/>
      <c r="G5" s="17"/>
    </row>
    <row r="6" spans="1:7" x14ac:dyDescent="0.25">
      <c r="A6" t="s">
        <v>2</v>
      </c>
      <c r="B6" t="s">
        <v>112</v>
      </c>
      <c r="C6" t="s">
        <v>111</v>
      </c>
    </row>
    <row r="7" spans="1:7" x14ac:dyDescent="0.25">
      <c r="A7" t="s">
        <v>3</v>
      </c>
      <c r="B7" t="s">
        <v>124</v>
      </c>
      <c r="C7" t="s">
        <v>125</v>
      </c>
      <c r="D7" s="17"/>
      <c r="E7" s="17"/>
      <c r="F7" s="17"/>
      <c r="G7" s="17"/>
    </row>
    <row r="8" spans="1:7" x14ac:dyDescent="0.25">
      <c r="A8" t="s">
        <v>3</v>
      </c>
      <c r="B8" t="s">
        <v>131</v>
      </c>
      <c r="C8" t="s">
        <v>125</v>
      </c>
    </row>
    <row r="9" spans="1:7" x14ac:dyDescent="0.25">
      <c r="A9" t="s">
        <v>4</v>
      </c>
      <c r="B9" t="s">
        <v>146</v>
      </c>
      <c r="C9" t="s">
        <v>145</v>
      </c>
      <c r="D9" s="17"/>
      <c r="E9" s="17"/>
      <c r="F9" s="17"/>
      <c r="G9" s="17"/>
    </row>
    <row r="10" spans="1:7" x14ac:dyDescent="0.25">
      <c r="A10" t="s">
        <v>4</v>
      </c>
      <c r="B10" t="s">
        <v>144</v>
      </c>
      <c r="C10" t="s">
        <v>145</v>
      </c>
    </row>
    <row r="11" spans="1:7" x14ac:dyDescent="0.25">
      <c r="A11" t="s">
        <v>5</v>
      </c>
      <c r="B11" t="s">
        <v>189</v>
      </c>
      <c r="C11" t="s">
        <v>181</v>
      </c>
      <c r="D11" s="17"/>
      <c r="E11" s="17"/>
      <c r="F11" s="17"/>
      <c r="G11" s="17"/>
    </row>
    <row r="12" spans="1:7" x14ac:dyDescent="0.25">
      <c r="A12" t="s">
        <v>5</v>
      </c>
      <c r="B12" t="s">
        <v>180</v>
      </c>
      <c r="C12" t="s">
        <v>181</v>
      </c>
    </row>
    <row r="13" spans="1:7" x14ac:dyDescent="0.25">
      <c r="A13" t="s">
        <v>6</v>
      </c>
    </row>
    <row r="14" spans="1:7" x14ac:dyDescent="0.25">
      <c r="A14" t="s">
        <v>7</v>
      </c>
      <c r="B14" t="s">
        <v>95</v>
      </c>
      <c r="C14" t="s">
        <v>97</v>
      </c>
      <c r="D14" s="17"/>
      <c r="E14" s="17"/>
      <c r="F14" s="17"/>
      <c r="G14" s="17"/>
    </row>
    <row r="15" spans="1:7" x14ac:dyDescent="0.25">
      <c r="A15" t="s">
        <v>7</v>
      </c>
      <c r="B15" t="s">
        <v>96</v>
      </c>
      <c r="C15" t="s">
        <v>97</v>
      </c>
    </row>
    <row r="16" spans="1:7" x14ac:dyDescent="0.25">
      <c r="A16" t="s">
        <v>8</v>
      </c>
      <c r="B16" t="s">
        <v>132</v>
      </c>
      <c r="C16" t="s">
        <v>133</v>
      </c>
      <c r="D16" s="17"/>
      <c r="E16" s="17"/>
      <c r="F16" s="17"/>
      <c r="G16" s="17"/>
    </row>
    <row r="17" spans="1:7" x14ac:dyDescent="0.25">
      <c r="A17" t="s">
        <v>8</v>
      </c>
      <c r="B17" t="s">
        <v>134</v>
      </c>
      <c r="C17" t="s">
        <v>133</v>
      </c>
    </row>
    <row r="18" spans="1:7" x14ac:dyDescent="0.25">
      <c r="A18" t="s">
        <v>9</v>
      </c>
      <c r="B18" t="s">
        <v>157</v>
      </c>
      <c r="C18" t="s">
        <v>156</v>
      </c>
      <c r="D18" s="17"/>
      <c r="E18" s="17"/>
      <c r="F18" s="17"/>
      <c r="G18" s="17"/>
    </row>
    <row r="19" spans="1:7" x14ac:dyDescent="0.25">
      <c r="A19" t="s">
        <v>9</v>
      </c>
      <c r="B19" t="s">
        <v>155</v>
      </c>
      <c r="C19" t="s">
        <v>156</v>
      </c>
    </row>
    <row r="20" spans="1:7" x14ac:dyDescent="0.25">
      <c r="A20" t="s">
        <v>10</v>
      </c>
      <c r="B20" t="s">
        <v>190</v>
      </c>
      <c r="C20" t="s">
        <v>173</v>
      </c>
      <c r="D20" s="17"/>
      <c r="E20" s="17"/>
      <c r="F20" s="17"/>
      <c r="G20" s="17"/>
    </row>
    <row r="21" spans="1:7" x14ac:dyDescent="0.25">
      <c r="A21" t="s">
        <v>10</v>
      </c>
      <c r="B21" t="s">
        <v>191</v>
      </c>
      <c r="C21" t="s">
        <v>173</v>
      </c>
    </row>
    <row r="22" spans="1:7" x14ac:dyDescent="0.25">
      <c r="A22" t="s">
        <v>11</v>
      </c>
      <c r="B22" t="s">
        <v>193</v>
      </c>
      <c r="C22" t="s">
        <v>194</v>
      </c>
      <c r="D22" s="17"/>
      <c r="E22" s="17"/>
      <c r="F22" s="17"/>
      <c r="G22" s="17"/>
    </row>
    <row r="23" spans="1:7" x14ac:dyDescent="0.25">
      <c r="A23" t="s">
        <v>11</v>
      </c>
      <c r="B23" t="s">
        <v>195</v>
      </c>
      <c r="C23" t="s">
        <v>194</v>
      </c>
    </row>
    <row r="24" spans="1:7" x14ac:dyDescent="0.25">
      <c r="A24" t="s">
        <v>12</v>
      </c>
    </row>
    <row r="25" spans="1:7" x14ac:dyDescent="0.25">
      <c r="A25" t="s">
        <v>13</v>
      </c>
      <c r="B25" t="s">
        <v>116</v>
      </c>
      <c r="C25" t="s">
        <v>117</v>
      </c>
      <c r="D25" s="17"/>
      <c r="E25" s="17"/>
      <c r="F25" s="17"/>
      <c r="G25" s="17"/>
    </row>
    <row r="26" spans="1:7" x14ac:dyDescent="0.25">
      <c r="A26" t="s">
        <v>13</v>
      </c>
      <c r="B26" t="s">
        <v>120</v>
      </c>
      <c r="C26" t="s">
        <v>117</v>
      </c>
    </row>
    <row r="27" spans="1:7" x14ac:dyDescent="0.25">
      <c r="A27" t="s">
        <v>14</v>
      </c>
      <c r="B27" t="s">
        <v>164</v>
      </c>
      <c r="C27" t="s">
        <v>260</v>
      </c>
      <c r="D27" s="17"/>
      <c r="E27" s="17"/>
      <c r="F27" s="17"/>
      <c r="G27" s="17"/>
    </row>
    <row r="28" spans="1:7" x14ac:dyDescent="0.25">
      <c r="A28" t="s">
        <v>14</v>
      </c>
      <c r="B28" t="s">
        <v>147</v>
      </c>
      <c r="C28" t="s">
        <v>260</v>
      </c>
    </row>
    <row r="29" spans="1:7" x14ac:dyDescent="0.25">
      <c r="A29" t="s">
        <v>15</v>
      </c>
      <c r="B29" t="s">
        <v>152</v>
      </c>
      <c r="C29" t="s">
        <v>151</v>
      </c>
      <c r="D29" s="17"/>
      <c r="E29" s="17"/>
      <c r="F29" s="17"/>
      <c r="G29" s="17"/>
    </row>
    <row r="30" spans="1:7" x14ac:dyDescent="0.25">
      <c r="A30" t="s">
        <v>15</v>
      </c>
      <c r="B30" t="s">
        <v>150</v>
      </c>
      <c r="C30" t="s">
        <v>151</v>
      </c>
    </row>
    <row r="31" spans="1:7" x14ac:dyDescent="0.25">
      <c r="A31" t="s">
        <v>16</v>
      </c>
      <c r="B31" t="s">
        <v>202</v>
      </c>
      <c r="C31" t="s">
        <v>259</v>
      </c>
      <c r="D31" s="17"/>
      <c r="E31" s="17"/>
      <c r="F31" s="17"/>
      <c r="G31" s="17"/>
    </row>
    <row r="32" spans="1:7" x14ac:dyDescent="0.25">
      <c r="A32" t="s">
        <v>16</v>
      </c>
      <c r="B32" t="s">
        <v>205</v>
      </c>
      <c r="C32" t="s">
        <v>259</v>
      </c>
    </row>
    <row r="34" spans="4:23" x14ac:dyDescent="0.25">
      <c r="D34" t="s">
        <v>218</v>
      </c>
    </row>
    <row r="35" spans="4:23" x14ac:dyDescent="0.25">
      <c r="D35" t="s">
        <v>24</v>
      </c>
      <c r="E35" t="s">
        <v>25</v>
      </c>
      <c r="F35" t="s">
        <v>17</v>
      </c>
      <c r="K35" t="s">
        <v>24</v>
      </c>
      <c r="L35" t="s">
        <v>25</v>
      </c>
      <c r="M35" t="s">
        <v>17</v>
      </c>
      <c r="R35" t="s">
        <v>24</v>
      </c>
      <c r="S35" t="s">
        <v>25</v>
      </c>
      <c r="T35" t="s">
        <v>17</v>
      </c>
    </row>
    <row r="36" spans="4:23" x14ac:dyDescent="0.25">
      <c r="D36">
        <v>5</v>
      </c>
      <c r="E36" s="1">
        <v>0.33333333333333331</v>
      </c>
      <c r="F36" t="s">
        <v>5</v>
      </c>
      <c r="G36" t="s">
        <v>1</v>
      </c>
      <c r="H36" t="str">
        <f>VLOOKUP(F36,$A$2:$C$32,3,0)</f>
        <v>Ringhals_IF - 2</v>
      </c>
      <c r="I36" t="str">
        <f t="shared" ref="I36:I49" si="0">VLOOKUP(G36,$A$2:$C$32,3,0)</f>
        <v>VIF_Stockholm - 5</v>
      </c>
      <c r="K36">
        <v>7</v>
      </c>
      <c r="L36" s="1">
        <v>0.33333333333333331</v>
      </c>
      <c r="M36" t="s">
        <v>11</v>
      </c>
      <c r="N36" t="s">
        <v>7</v>
      </c>
      <c r="O36" t="str">
        <f t="shared" ref="O36:O49" si="1">VLOOKUP(M36,$A$2:$C$32,3,0)</f>
        <v>Forsmarks_IF - 1</v>
      </c>
      <c r="P36" t="str">
        <f t="shared" ref="P36:P49" si="2">VLOOKUP(N36,$A$2:$C$32,3,0)</f>
        <v>VIF_Stockholm - 6</v>
      </c>
      <c r="R36">
        <v>9</v>
      </c>
      <c r="S36" s="1">
        <v>0.33333333333333331</v>
      </c>
      <c r="T36" t="s">
        <v>13</v>
      </c>
      <c r="U36" t="s">
        <v>16</v>
      </c>
      <c r="V36" t="str">
        <f t="shared" ref="V36:V43" si="3">VLOOKUP(T36,$A$2:$C$32,3,0)</f>
        <v>VIF_Trollhättan - 2</v>
      </c>
      <c r="W36" t="str">
        <f t="shared" ref="W36:W43" si="4">VLOOKUP(U36,$A$2:$C$32,3,0)</f>
        <v>VIF_Uppsala - 2</v>
      </c>
    </row>
    <row r="37" spans="4:23" x14ac:dyDescent="0.25">
      <c r="D37">
        <v>6</v>
      </c>
      <c r="E37" s="1">
        <v>0.33333333333333331</v>
      </c>
      <c r="F37" t="s">
        <v>4</v>
      </c>
      <c r="G37" t="s">
        <v>2</v>
      </c>
      <c r="H37" t="str">
        <f t="shared" ref="H37:H49" si="5">VLOOKUP(F37,$A$2:$C$32,3,0)</f>
        <v>VIF_Umeå - 1</v>
      </c>
      <c r="I37" t="str">
        <f t="shared" si="0"/>
        <v>VIF_Trollhättan - 1</v>
      </c>
      <c r="K37">
        <v>8</v>
      </c>
      <c r="L37" s="1">
        <v>0.33333333333333331</v>
      </c>
      <c r="M37" t="s">
        <v>10</v>
      </c>
      <c r="N37" t="s">
        <v>8</v>
      </c>
      <c r="O37" t="str">
        <f t="shared" si="1"/>
        <v>Ringhals_IF - 1</v>
      </c>
      <c r="P37" t="str">
        <f t="shared" si="2"/>
        <v>VIF_Trollhättan - 4</v>
      </c>
      <c r="R37">
        <v>10</v>
      </c>
      <c r="S37" s="1">
        <v>0.33333333333333331</v>
      </c>
      <c r="T37" t="s">
        <v>14</v>
      </c>
      <c r="U37" t="s">
        <v>15</v>
      </c>
      <c r="V37" t="str">
        <f t="shared" si="3"/>
        <v>VIF_MOTALA&amp;UMEÅ - 1</v>
      </c>
      <c r="W37" t="str">
        <f t="shared" si="4"/>
        <v>VIF_Sundsvall - 1</v>
      </c>
    </row>
    <row r="38" spans="4:23" x14ac:dyDescent="0.25">
      <c r="F38" t="s">
        <v>18</v>
      </c>
      <c r="M38" t="s">
        <v>18</v>
      </c>
      <c r="T38" t="s">
        <v>18</v>
      </c>
    </row>
    <row r="39" spans="4:23" x14ac:dyDescent="0.25">
      <c r="D39">
        <v>5</v>
      </c>
      <c r="E39" s="1">
        <v>0.34722222222222221</v>
      </c>
      <c r="F39" t="s">
        <v>1</v>
      </c>
      <c r="G39" t="s">
        <v>3</v>
      </c>
      <c r="H39" t="str">
        <f t="shared" si="5"/>
        <v>VIF_Stockholm - 5</v>
      </c>
      <c r="I39" t="str">
        <f t="shared" si="0"/>
        <v>VIF_Trollhättan - 3</v>
      </c>
      <c r="K39">
        <v>7</v>
      </c>
      <c r="L39" s="1">
        <v>0.34722222222222221</v>
      </c>
      <c r="M39" t="s">
        <v>7</v>
      </c>
      <c r="N39" t="s">
        <v>9</v>
      </c>
      <c r="O39" t="str">
        <f t="shared" si="1"/>
        <v>VIF_Stockholm - 6</v>
      </c>
      <c r="P39" t="str">
        <f t="shared" si="2"/>
        <v>GEAB_IF - Lag A</v>
      </c>
      <c r="R39">
        <v>9</v>
      </c>
      <c r="S39" s="1">
        <v>0.34722222222222221</v>
      </c>
      <c r="T39" t="s">
        <v>16</v>
      </c>
      <c r="U39" t="s">
        <v>14</v>
      </c>
      <c r="V39" t="str">
        <f t="shared" si="3"/>
        <v>VIF_Uppsala - 2</v>
      </c>
      <c r="W39" t="str">
        <f t="shared" si="4"/>
        <v>VIF_MOTALA&amp;UMEÅ - 1</v>
      </c>
    </row>
    <row r="40" spans="4:23" x14ac:dyDescent="0.25">
      <c r="D40">
        <v>6</v>
      </c>
      <c r="E40" s="1">
        <v>0.34722222222222221</v>
      </c>
      <c r="F40" t="s">
        <v>2</v>
      </c>
      <c r="G40" t="s">
        <v>5</v>
      </c>
      <c r="H40" t="str">
        <f t="shared" si="5"/>
        <v>VIF_Trollhättan - 1</v>
      </c>
      <c r="I40" t="str">
        <f t="shared" si="0"/>
        <v>Ringhals_IF - 2</v>
      </c>
      <c r="K40">
        <v>8</v>
      </c>
      <c r="L40" s="1">
        <v>0.34722222222222221</v>
      </c>
      <c r="M40" t="s">
        <v>8</v>
      </c>
      <c r="N40" t="s">
        <v>11</v>
      </c>
      <c r="O40" t="str">
        <f t="shared" si="1"/>
        <v>VIF_Trollhättan - 4</v>
      </c>
      <c r="P40" t="str">
        <f t="shared" si="2"/>
        <v>Forsmarks_IF - 1</v>
      </c>
      <c r="R40">
        <v>10</v>
      </c>
      <c r="S40" s="1">
        <v>0.34722222222222221</v>
      </c>
      <c r="T40" t="s">
        <v>15</v>
      </c>
      <c r="U40" t="s">
        <v>13</v>
      </c>
      <c r="V40" t="str">
        <f t="shared" si="3"/>
        <v>VIF_Sundsvall - 1</v>
      </c>
      <c r="W40" t="str">
        <f t="shared" si="4"/>
        <v>VIF_Trollhättan - 2</v>
      </c>
    </row>
    <row r="41" spans="4:23" x14ac:dyDescent="0.25">
      <c r="F41" t="s">
        <v>19</v>
      </c>
      <c r="M41" t="s">
        <v>19</v>
      </c>
      <c r="T41" t="s">
        <v>19</v>
      </c>
    </row>
    <row r="42" spans="4:23" x14ac:dyDescent="0.25">
      <c r="D42">
        <v>5</v>
      </c>
      <c r="E42" s="1">
        <v>0.3611111111111111</v>
      </c>
      <c r="F42" t="s">
        <v>2</v>
      </c>
      <c r="G42" t="s">
        <v>1</v>
      </c>
      <c r="H42" t="str">
        <f t="shared" si="5"/>
        <v>VIF_Trollhättan - 1</v>
      </c>
      <c r="I42" t="str">
        <f t="shared" si="0"/>
        <v>VIF_Stockholm - 5</v>
      </c>
      <c r="K42">
        <v>7</v>
      </c>
      <c r="L42" s="1">
        <v>0.3611111111111111</v>
      </c>
      <c r="M42" t="s">
        <v>8</v>
      </c>
      <c r="N42" t="s">
        <v>7</v>
      </c>
      <c r="O42" t="str">
        <f t="shared" si="1"/>
        <v>VIF_Trollhättan - 4</v>
      </c>
      <c r="P42" t="str">
        <f t="shared" si="2"/>
        <v>VIF_Stockholm - 6</v>
      </c>
      <c r="R42">
        <v>9</v>
      </c>
      <c r="S42" s="1">
        <v>0.3611111111111111</v>
      </c>
      <c r="T42" t="s">
        <v>13</v>
      </c>
      <c r="U42" t="s">
        <v>14</v>
      </c>
      <c r="V42" t="str">
        <f t="shared" si="3"/>
        <v>VIF_Trollhättan - 2</v>
      </c>
      <c r="W42" t="str">
        <f t="shared" si="4"/>
        <v>VIF_MOTALA&amp;UMEÅ - 1</v>
      </c>
    </row>
    <row r="43" spans="4:23" x14ac:dyDescent="0.25">
      <c r="D43">
        <v>6</v>
      </c>
      <c r="E43" s="1">
        <v>0.3611111111111111</v>
      </c>
      <c r="F43" t="s">
        <v>3</v>
      </c>
      <c r="G43" t="s">
        <v>4</v>
      </c>
      <c r="H43" t="str">
        <f t="shared" si="5"/>
        <v>VIF_Trollhättan - 3</v>
      </c>
      <c r="I43" t="str">
        <f t="shared" si="0"/>
        <v>VIF_Umeå - 1</v>
      </c>
      <c r="K43">
        <v>8</v>
      </c>
      <c r="L43" s="1">
        <v>0.3611111111111111</v>
      </c>
      <c r="M43" t="s">
        <v>9</v>
      </c>
      <c r="N43" t="s">
        <v>10</v>
      </c>
      <c r="O43" t="str">
        <f t="shared" si="1"/>
        <v>GEAB_IF - Lag A</v>
      </c>
      <c r="P43" t="str">
        <f t="shared" si="2"/>
        <v>Ringhals_IF - 1</v>
      </c>
      <c r="R43">
        <v>10</v>
      </c>
      <c r="S43" s="1">
        <v>0.3611111111111111</v>
      </c>
      <c r="T43" t="s">
        <v>15</v>
      </c>
      <c r="U43" t="s">
        <v>16</v>
      </c>
      <c r="V43" t="str">
        <f t="shared" si="3"/>
        <v>VIF_Sundsvall - 1</v>
      </c>
      <c r="W43" t="str">
        <f t="shared" si="4"/>
        <v>VIF_Uppsala - 2</v>
      </c>
    </row>
    <row r="44" spans="4:23" x14ac:dyDescent="0.25">
      <c r="F44" t="s">
        <v>20</v>
      </c>
      <c r="M44" t="s">
        <v>20</v>
      </c>
    </row>
    <row r="45" spans="4:23" x14ac:dyDescent="0.25">
      <c r="D45">
        <v>5</v>
      </c>
      <c r="E45" s="1">
        <v>0.375</v>
      </c>
      <c r="F45" t="s">
        <v>1</v>
      </c>
      <c r="G45" t="s">
        <v>4</v>
      </c>
      <c r="H45" t="str">
        <f t="shared" si="5"/>
        <v>VIF_Stockholm - 5</v>
      </c>
      <c r="I45" t="str">
        <f t="shared" si="0"/>
        <v>VIF_Umeå - 1</v>
      </c>
      <c r="K45">
        <v>7</v>
      </c>
      <c r="L45" s="1">
        <v>0.375</v>
      </c>
      <c r="M45" t="s">
        <v>7</v>
      </c>
      <c r="N45" t="s">
        <v>10</v>
      </c>
      <c r="O45" t="str">
        <f t="shared" si="1"/>
        <v>VIF_Stockholm - 6</v>
      </c>
      <c r="P45" t="str">
        <f t="shared" si="2"/>
        <v>Ringhals_IF - 1</v>
      </c>
      <c r="S45" s="1"/>
    </row>
    <row r="46" spans="4:23" x14ac:dyDescent="0.25">
      <c r="D46">
        <v>6</v>
      </c>
      <c r="E46" s="1">
        <v>0.375</v>
      </c>
      <c r="F46" t="s">
        <v>5</v>
      </c>
      <c r="G46" t="s">
        <v>3</v>
      </c>
      <c r="H46" t="str">
        <f t="shared" si="5"/>
        <v>Ringhals_IF - 2</v>
      </c>
      <c r="I46" t="str">
        <f t="shared" si="0"/>
        <v>VIF_Trollhättan - 3</v>
      </c>
      <c r="K46">
        <v>8</v>
      </c>
      <c r="L46" s="1">
        <v>0.375</v>
      </c>
      <c r="M46" t="s">
        <v>11</v>
      </c>
      <c r="N46" t="s">
        <v>9</v>
      </c>
      <c r="O46" t="str">
        <f t="shared" si="1"/>
        <v>Forsmarks_IF - 1</v>
      </c>
      <c r="P46" t="str">
        <f t="shared" si="2"/>
        <v>GEAB_IF - Lag A</v>
      </c>
      <c r="S46" s="1"/>
    </row>
    <row r="47" spans="4:23" x14ac:dyDescent="0.25">
      <c r="F47" t="s">
        <v>21</v>
      </c>
      <c r="M47" t="s">
        <v>21</v>
      </c>
    </row>
    <row r="48" spans="4:23" x14ac:dyDescent="0.25">
      <c r="D48">
        <v>5</v>
      </c>
      <c r="E48" s="1">
        <v>0.3888888888888889</v>
      </c>
      <c r="F48" t="s">
        <v>4</v>
      </c>
      <c r="G48" t="s">
        <v>5</v>
      </c>
      <c r="H48" t="str">
        <f t="shared" si="5"/>
        <v>VIF_Umeå - 1</v>
      </c>
      <c r="I48" t="str">
        <f t="shared" si="0"/>
        <v>Ringhals_IF - 2</v>
      </c>
      <c r="K48">
        <v>7</v>
      </c>
      <c r="L48" s="1">
        <v>0.3888888888888889</v>
      </c>
      <c r="M48" t="s">
        <v>10</v>
      </c>
      <c r="N48" t="s">
        <v>11</v>
      </c>
      <c r="O48" t="str">
        <f t="shared" si="1"/>
        <v>Ringhals_IF - 1</v>
      </c>
      <c r="P48" t="str">
        <f t="shared" si="2"/>
        <v>Forsmarks_IF - 1</v>
      </c>
      <c r="S48" s="1"/>
    </row>
    <row r="49" spans="4:19" x14ac:dyDescent="0.25">
      <c r="D49">
        <v>6</v>
      </c>
      <c r="E49" s="1">
        <v>0.3888888888888889</v>
      </c>
      <c r="F49" t="s">
        <v>2</v>
      </c>
      <c r="G49" t="s">
        <v>3</v>
      </c>
      <c r="H49" t="str">
        <f t="shared" si="5"/>
        <v>VIF_Trollhättan - 1</v>
      </c>
      <c r="I49" t="str">
        <f t="shared" si="0"/>
        <v>VIF_Trollhättan - 3</v>
      </c>
      <c r="K49">
        <v>8</v>
      </c>
      <c r="L49" s="1">
        <v>0.3888888888888889</v>
      </c>
      <c r="M49" t="s">
        <v>8</v>
      </c>
      <c r="N49" t="s">
        <v>9</v>
      </c>
      <c r="O49" t="str">
        <f t="shared" si="1"/>
        <v>VIF_Trollhättan - 4</v>
      </c>
      <c r="P49" t="str">
        <f t="shared" si="2"/>
        <v>GEAB_IF - Lag A</v>
      </c>
      <c r="S49" s="1"/>
    </row>
    <row r="53" spans="4:19" x14ac:dyDescent="0.25">
      <c r="D53" t="s">
        <v>218</v>
      </c>
    </row>
    <row r="54" spans="4:19" x14ac:dyDescent="0.25">
      <c r="F54" t="s">
        <v>208</v>
      </c>
    </row>
    <row r="55" spans="4:19" x14ac:dyDescent="0.25">
      <c r="D55">
        <v>5</v>
      </c>
      <c r="E55" s="1">
        <v>0.4375</v>
      </c>
      <c r="F55" t="s">
        <v>209</v>
      </c>
      <c r="G55" t="s">
        <v>210</v>
      </c>
    </row>
    <row r="56" spans="4:19" x14ac:dyDescent="0.25">
      <c r="D56">
        <v>6</v>
      </c>
      <c r="E56" s="1">
        <v>0.4375</v>
      </c>
      <c r="F56" t="s">
        <v>211</v>
      </c>
      <c r="G56" t="s">
        <v>212</v>
      </c>
    </row>
    <row r="57" spans="4:19" x14ac:dyDescent="0.25">
      <c r="D57">
        <v>7</v>
      </c>
      <c r="E57" s="1">
        <v>0.4375</v>
      </c>
      <c r="F57" t="s">
        <v>213</v>
      </c>
      <c r="G57" t="s">
        <v>214</v>
      </c>
    </row>
    <row r="58" spans="4:19" x14ac:dyDescent="0.25">
      <c r="D58">
        <v>8</v>
      </c>
      <c r="E58" s="1">
        <v>0.4375</v>
      </c>
      <c r="F58" t="s">
        <v>215</v>
      </c>
      <c r="G58" t="s">
        <v>216</v>
      </c>
    </row>
    <row r="61" spans="4:19" x14ac:dyDescent="0.25">
      <c r="F61" t="s">
        <v>219</v>
      </c>
      <c r="H61" s="1"/>
    </row>
    <row r="62" spans="4:19" x14ac:dyDescent="0.25">
      <c r="D62" s="15" t="s">
        <v>3</v>
      </c>
      <c r="E62" s="1">
        <v>0.5</v>
      </c>
      <c r="F62" t="s">
        <v>220</v>
      </c>
      <c r="G62" t="s">
        <v>221</v>
      </c>
    </row>
    <row r="63" spans="4:19" x14ac:dyDescent="0.25">
      <c r="D63" s="15" t="s">
        <v>4</v>
      </c>
      <c r="E63" s="1">
        <v>0.5</v>
      </c>
      <c r="F63" t="s">
        <v>222</v>
      </c>
      <c r="G63" t="s">
        <v>222</v>
      </c>
    </row>
    <row r="64" spans="4:19" x14ac:dyDescent="0.25">
      <c r="D64" s="15"/>
    </row>
    <row r="65" spans="4:7" x14ac:dyDescent="0.25">
      <c r="D65" s="15"/>
    </row>
    <row r="66" spans="4:7" x14ac:dyDescent="0.25">
      <c r="D66" s="15"/>
      <c r="F66" t="s">
        <v>223</v>
      </c>
    </row>
    <row r="67" spans="4:7" x14ac:dyDescent="0.25">
      <c r="D67" s="15" t="s">
        <v>3</v>
      </c>
      <c r="E67" s="1">
        <v>0.5625</v>
      </c>
      <c r="F67" t="s">
        <v>224</v>
      </c>
      <c r="G67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0C00D-E718-4268-9351-C1A9666F99CE}">
  <sheetPr>
    <tabColor rgb="FF92D050"/>
  </sheetPr>
  <dimension ref="A1:AA122"/>
  <sheetViews>
    <sheetView topLeftCell="A6" zoomScale="90" zoomScaleNormal="90" workbookViewId="0">
      <selection activeCell="A30" sqref="A30"/>
    </sheetView>
  </sheetViews>
  <sheetFormatPr defaultRowHeight="12.75" x14ac:dyDescent="0.2"/>
  <cols>
    <col min="1" max="1" width="28.7109375" style="6" bestFit="1" customWidth="1"/>
    <col min="2" max="2" width="28.7109375" style="6" customWidth="1"/>
    <col min="3" max="3" width="10.7109375" style="6" bestFit="1" customWidth="1"/>
    <col min="4" max="4" width="10.7109375" style="6" customWidth="1"/>
    <col min="5" max="5" width="13.140625" style="6" bestFit="1" customWidth="1"/>
    <col min="6" max="6" width="13.140625" style="6" customWidth="1"/>
    <col min="7" max="7" width="10.7109375" style="6" bestFit="1" customWidth="1"/>
    <col min="8" max="8" width="13.140625" style="6" bestFit="1" customWidth="1"/>
    <col min="9" max="9" width="13.140625" style="6" customWidth="1"/>
    <col min="10" max="10" width="19.140625" style="6" bestFit="1" customWidth="1"/>
    <col min="11" max="11" width="29.140625" style="6" bestFit="1" customWidth="1"/>
    <col min="12" max="12" width="11.5703125" style="6" customWidth="1"/>
    <col min="13" max="13" width="17.42578125" style="6" bestFit="1" customWidth="1"/>
    <col min="14" max="14" width="25.140625" style="6" customWidth="1"/>
    <col min="15" max="15" width="13.5703125" style="6" customWidth="1"/>
    <col min="16" max="16" width="28.7109375" style="6" bestFit="1" customWidth="1"/>
    <col min="17" max="17" width="21.42578125" style="6" bestFit="1" customWidth="1"/>
    <col min="18" max="18" width="21.42578125" style="6" customWidth="1"/>
    <col min="19" max="19" width="13.85546875" style="6" bestFit="1" customWidth="1"/>
    <col min="20" max="20" width="21.42578125" style="6" bestFit="1" customWidth="1"/>
    <col min="21" max="21" width="28.7109375" style="6" bestFit="1" customWidth="1"/>
    <col min="22" max="22" width="30.42578125" style="6" bestFit="1" customWidth="1"/>
    <col min="23" max="23" width="30.42578125" style="6" customWidth="1"/>
    <col min="24" max="16384" width="9.140625" style="6"/>
  </cols>
  <sheetData>
    <row r="1" spans="1:27" ht="15" x14ac:dyDescent="0.3">
      <c r="A1" s="9" t="s">
        <v>63</v>
      </c>
      <c r="B1" s="9" t="s">
        <v>207</v>
      </c>
      <c r="C1" s="9" t="s">
        <v>64</v>
      </c>
      <c r="D1" s="9" t="s">
        <v>65</v>
      </c>
      <c r="E1" s="3" t="s">
        <v>66</v>
      </c>
      <c r="F1" s="3" t="s">
        <v>67</v>
      </c>
      <c r="G1" s="3" t="s">
        <v>68</v>
      </c>
      <c r="H1" s="3" t="s">
        <v>69</v>
      </c>
      <c r="I1" s="3" t="s">
        <v>70</v>
      </c>
      <c r="J1" s="3" t="s">
        <v>71</v>
      </c>
      <c r="K1" s="3" t="s">
        <v>72</v>
      </c>
      <c r="L1" s="3" t="s">
        <v>73</v>
      </c>
      <c r="M1" s="3" t="s">
        <v>74</v>
      </c>
      <c r="N1" s="3" t="s">
        <v>75</v>
      </c>
      <c r="O1" s="3" t="s">
        <v>76</v>
      </c>
      <c r="P1" s="3" t="s">
        <v>77</v>
      </c>
      <c r="Q1" s="3" t="s">
        <v>78</v>
      </c>
      <c r="R1" s="3" t="s">
        <v>79</v>
      </c>
      <c r="S1" s="3" t="s">
        <v>80</v>
      </c>
      <c r="T1" s="3" t="s">
        <v>81</v>
      </c>
      <c r="U1" s="3" t="s">
        <v>82</v>
      </c>
      <c r="V1" s="3" t="s">
        <v>83</v>
      </c>
      <c r="W1" s="4" t="s">
        <v>84</v>
      </c>
      <c r="X1" s="5"/>
      <c r="Y1" s="5"/>
      <c r="Z1" s="5"/>
      <c r="AA1" s="5"/>
    </row>
    <row r="2" spans="1:27" x14ac:dyDescent="0.2">
      <c r="A2" s="6" t="s">
        <v>193</v>
      </c>
      <c r="B2" s="6" t="s">
        <v>192</v>
      </c>
      <c r="E2" s="6" t="s">
        <v>87</v>
      </c>
      <c r="F2" s="7" t="s">
        <v>48</v>
      </c>
      <c r="M2" s="6" t="s">
        <v>87</v>
      </c>
      <c r="N2" s="6" t="s">
        <v>194</v>
      </c>
      <c r="O2" s="6" t="s">
        <v>11</v>
      </c>
      <c r="U2" s="6" t="s">
        <v>87</v>
      </c>
      <c r="V2" s="6" t="s">
        <v>194</v>
      </c>
      <c r="W2" s="6" t="s">
        <v>10</v>
      </c>
      <c r="X2" s="5"/>
      <c r="Y2" s="5"/>
      <c r="Z2" s="5"/>
      <c r="AA2" s="5"/>
    </row>
    <row r="3" spans="1:27" x14ac:dyDescent="0.2">
      <c r="A3" s="6" t="s">
        <v>195</v>
      </c>
      <c r="B3" s="6" t="s">
        <v>192</v>
      </c>
      <c r="E3" s="6" t="s">
        <v>87</v>
      </c>
      <c r="F3" s="6" t="s">
        <v>11</v>
      </c>
      <c r="M3" s="6" t="s">
        <v>87</v>
      </c>
      <c r="N3" s="6" t="s">
        <v>194</v>
      </c>
      <c r="O3" s="6" t="s">
        <v>11</v>
      </c>
      <c r="X3" s="5"/>
      <c r="Y3" s="5"/>
      <c r="Z3" s="5"/>
      <c r="AA3" s="5"/>
    </row>
    <row r="4" spans="1:27" x14ac:dyDescent="0.2">
      <c r="A4" s="6" t="s">
        <v>197</v>
      </c>
      <c r="B4" s="6" t="s">
        <v>192</v>
      </c>
      <c r="U4" s="6" t="s">
        <v>87</v>
      </c>
      <c r="V4" s="6" t="s">
        <v>194</v>
      </c>
      <c r="W4" s="6" t="s">
        <v>10</v>
      </c>
      <c r="X4" s="5"/>
      <c r="Y4" s="5"/>
      <c r="Z4" s="5"/>
      <c r="AA4" s="5"/>
    </row>
    <row r="5" spans="1:27" x14ac:dyDescent="0.2">
      <c r="A5" s="6" t="s">
        <v>198</v>
      </c>
      <c r="B5" s="6" t="s">
        <v>192</v>
      </c>
      <c r="E5" s="6" t="s">
        <v>87</v>
      </c>
      <c r="F5" s="6" t="s">
        <v>42</v>
      </c>
      <c r="X5" s="5"/>
      <c r="Y5" s="5"/>
      <c r="Z5" s="5"/>
      <c r="AA5" s="5"/>
    </row>
    <row r="6" spans="1:27" x14ac:dyDescent="0.2">
      <c r="A6" s="6" t="s">
        <v>196</v>
      </c>
      <c r="B6" s="6" t="s">
        <v>192</v>
      </c>
      <c r="E6" s="6" t="s">
        <v>87</v>
      </c>
      <c r="F6" s="7" t="s">
        <v>54</v>
      </c>
      <c r="X6" s="5"/>
      <c r="Y6" s="5"/>
      <c r="Z6" s="5"/>
      <c r="AA6" s="5"/>
    </row>
    <row r="7" spans="1:27" x14ac:dyDescent="0.2">
      <c r="A7" s="6" t="s">
        <v>157</v>
      </c>
      <c r="B7" s="6" t="s">
        <v>154</v>
      </c>
      <c r="E7" s="6" t="s">
        <v>138</v>
      </c>
      <c r="F7" s="7" t="s">
        <v>55</v>
      </c>
      <c r="M7" s="6" t="s">
        <v>138</v>
      </c>
      <c r="N7" s="6" t="s">
        <v>156</v>
      </c>
      <c r="O7" s="6" t="s">
        <v>9</v>
      </c>
      <c r="X7" s="5"/>
      <c r="Y7" s="5"/>
      <c r="Z7" s="5"/>
      <c r="AA7" s="5"/>
    </row>
    <row r="8" spans="1:27" x14ac:dyDescent="0.2">
      <c r="A8" s="6" t="s">
        <v>155</v>
      </c>
      <c r="B8" s="6" t="s">
        <v>154</v>
      </c>
      <c r="E8" s="6" t="s">
        <v>138</v>
      </c>
      <c r="F8" s="7" t="s">
        <v>52</v>
      </c>
      <c r="M8" s="6" t="s">
        <v>138</v>
      </c>
      <c r="N8" s="6" t="s">
        <v>156</v>
      </c>
      <c r="O8" s="6" t="s">
        <v>9</v>
      </c>
      <c r="X8" s="5"/>
      <c r="Y8" s="5"/>
      <c r="Z8" s="5"/>
      <c r="AA8" s="5"/>
    </row>
    <row r="9" spans="1:27" x14ac:dyDescent="0.2">
      <c r="A9" s="6" t="s">
        <v>162</v>
      </c>
      <c r="B9" s="6" t="s">
        <v>154</v>
      </c>
      <c r="E9" s="6" t="s">
        <v>138</v>
      </c>
      <c r="F9" s="6" t="s">
        <v>31</v>
      </c>
      <c r="J9" s="6" t="s">
        <v>138</v>
      </c>
      <c r="K9" s="6" t="s">
        <v>255</v>
      </c>
      <c r="L9" s="6" t="s">
        <v>4</v>
      </c>
      <c r="X9" s="5"/>
      <c r="Y9" s="5"/>
      <c r="Z9" s="5"/>
      <c r="AA9" s="5"/>
    </row>
    <row r="10" spans="1:27" x14ac:dyDescent="0.2">
      <c r="A10" s="6" t="s">
        <v>161</v>
      </c>
      <c r="B10" s="6" t="s">
        <v>154</v>
      </c>
      <c r="J10" s="6" t="s">
        <v>138</v>
      </c>
      <c r="K10" s="6" t="s">
        <v>255</v>
      </c>
      <c r="L10" s="6" t="s">
        <v>4</v>
      </c>
      <c r="X10" s="5"/>
      <c r="Y10" s="5"/>
      <c r="Z10" s="5"/>
      <c r="AA10" s="5"/>
    </row>
    <row r="11" spans="1:27" x14ac:dyDescent="0.2">
      <c r="A11" s="6" t="s">
        <v>160</v>
      </c>
      <c r="B11" s="6" t="s">
        <v>154</v>
      </c>
      <c r="E11" s="6" t="s">
        <v>138</v>
      </c>
      <c r="F11" s="6" t="s">
        <v>37</v>
      </c>
      <c r="X11" s="5"/>
      <c r="Y11" s="5"/>
      <c r="Z11" s="5"/>
      <c r="AA11" s="5"/>
    </row>
    <row r="12" spans="1:27" x14ac:dyDescent="0.2">
      <c r="A12" s="6" t="s">
        <v>158</v>
      </c>
      <c r="B12" s="6" t="s">
        <v>154</v>
      </c>
      <c r="E12" s="6" t="s">
        <v>138</v>
      </c>
      <c r="F12" s="6" t="s">
        <v>43</v>
      </c>
      <c r="X12" s="5"/>
      <c r="Y12" s="5"/>
      <c r="Z12" s="5"/>
      <c r="AA12" s="5"/>
    </row>
    <row r="13" spans="1:27" x14ac:dyDescent="0.2">
      <c r="A13" s="6" t="s">
        <v>159</v>
      </c>
      <c r="B13" s="6" t="s">
        <v>154</v>
      </c>
      <c r="G13" s="6" t="s">
        <v>138</v>
      </c>
      <c r="H13" s="6" t="s">
        <v>88</v>
      </c>
      <c r="I13" s="6" t="s">
        <v>8</v>
      </c>
      <c r="X13" s="5"/>
      <c r="Y13" s="5"/>
      <c r="Z13" s="5"/>
      <c r="AA13" s="5"/>
    </row>
    <row r="14" spans="1:27" x14ac:dyDescent="0.2">
      <c r="A14" s="6" t="s">
        <v>168</v>
      </c>
      <c r="B14" s="6" t="s">
        <v>167</v>
      </c>
      <c r="P14" s="6" t="s">
        <v>138</v>
      </c>
      <c r="Q14" s="6" t="s">
        <v>169</v>
      </c>
      <c r="R14" s="6" t="s">
        <v>1</v>
      </c>
      <c r="X14" s="5"/>
      <c r="Y14" s="5"/>
      <c r="Z14" s="5"/>
      <c r="AA14" s="5"/>
    </row>
    <row r="15" spans="1:27" x14ac:dyDescent="0.2">
      <c r="A15" s="6" t="s">
        <v>170</v>
      </c>
      <c r="B15" s="6" t="s">
        <v>167</v>
      </c>
      <c r="P15" s="6" t="s">
        <v>138</v>
      </c>
      <c r="Q15" s="6" t="s">
        <v>169</v>
      </c>
      <c r="R15" s="6" t="s">
        <v>1</v>
      </c>
      <c r="X15" s="5"/>
      <c r="Y15" s="5"/>
      <c r="Z15" s="5"/>
      <c r="AA15" s="5"/>
    </row>
    <row r="16" spans="1:27" x14ac:dyDescent="0.2">
      <c r="A16" s="6" t="s">
        <v>189</v>
      </c>
      <c r="B16" s="6" t="s">
        <v>171</v>
      </c>
      <c r="E16" s="6" t="s">
        <v>138</v>
      </c>
      <c r="F16" s="6" t="s">
        <v>5</v>
      </c>
      <c r="M16" s="6" t="s">
        <v>138</v>
      </c>
      <c r="N16" s="6" t="s">
        <v>181</v>
      </c>
      <c r="O16" s="6" t="s">
        <v>5</v>
      </c>
      <c r="U16" s="6" t="s">
        <v>138</v>
      </c>
      <c r="V16" s="6" t="s">
        <v>176</v>
      </c>
      <c r="W16" s="6" t="s">
        <v>3</v>
      </c>
      <c r="X16" s="5"/>
      <c r="Y16" s="5"/>
      <c r="Z16" s="5"/>
      <c r="AA16" s="5"/>
    </row>
    <row r="17" spans="1:27" x14ac:dyDescent="0.2">
      <c r="A17" s="6" t="s">
        <v>180</v>
      </c>
      <c r="B17" s="6" t="s">
        <v>171</v>
      </c>
      <c r="E17" s="6" t="s">
        <v>138</v>
      </c>
      <c r="F17" s="6" t="s">
        <v>46</v>
      </c>
      <c r="M17" s="6" t="s">
        <v>138</v>
      </c>
      <c r="N17" s="6" t="s">
        <v>181</v>
      </c>
      <c r="O17" s="6" t="s">
        <v>5</v>
      </c>
      <c r="X17" s="5"/>
      <c r="Y17" s="5"/>
      <c r="Z17" s="5"/>
      <c r="AA17" s="5"/>
    </row>
    <row r="18" spans="1:27" x14ac:dyDescent="0.2">
      <c r="A18" s="6" t="s">
        <v>190</v>
      </c>
      <c r="B18" s="6" t="s">
        <v>171</v>
      </c>
      <c r="M18" s="6" t="s">
        <v>138</v>
      </c>
      <c r="N18" s="6" t="s">
        <v>173</v>
      </c>
      <c r="O18" s="6" t="s">
        <v>10</v>
      </c>
      <c r="X18" s="5"/>
      <c r="Y18" s="5"/>
      <c r="Z18" s="5"/>
      <c r="AA18" s="5"/>
    </row>
    <row r="19" spans="1:27" x14ac:dyDescent="0.2">
      <c r="A19" s="6" t="s">
        <v>191</v>
      </c>
      <c r="B19" s="6" t="s">
        <v>171</v>
      </c>
      <c r="M19" s="6" t="s">
        <v>138</v>
      </c>
      <c r="N19" s="6" t="s">
        <v>173</v>
      </c>
      <c r="O19" s="6" t="s">
        <v>10</v>
      </c>
      <c r="X19" s="5"/>
      <c r="Y19" s="2"/>
      <c r="Z19" s="2"/>
      <c r="AA19" s="2"/>
    </row>
    <row r="20" spans="1:27" x14ac:dyDescent="0.2">
      <c r="A20" s="6" t="s">
        <v>187</v>
      </c>
      <c r="B20" s="6" t="s">
        <v>171</v>
      </c>
      <c r="E20" s="6" t="s">
        <v>138</v>
      </c>
      <c r="F20" s="7" t="s">
        <v>29</v>
      </c>
      <c r="J20" s="6" t="s">
        <v>138</v>
      </c>
      <c r="K20" s="6" t="s">
        <v>181</v>
      </c>
      <c r="L20" s="6" t="s">
        <v>5</v>
      </c>
      <c r="X20" s="5"/>
      <c r="Y20" s="2"/>
      <c r="Z20" s="2"/>
      <c r="AA20" s="2"/>
    </row>
    <row r="21" spans="1:27" x14ac:dyDescent="0.2">
      <c r="A21" s="10" t="s">
        <v>185</v>
      </c>
      <c r="B21" s="10" t="s">
        <v>171</v>
      </c>
      <c r="C21" s="10" t="s">
        <v>138</v>
      </c>
      <c r="D21" s="10" t="s">
        <v>10</v>
      </c>
      <c r="J21" s="6" t="s">
        <v>138</v>
      </c>
      <c r="K21" s="6" t="s">
        <v>181</v>
      </c>
      <c r="L21" s="6" t="s">
        <v>5</v>
      </c>
      <c r="X21" s="2"/>
      <c r="Y21" s="2"/>
      <c r="Z21" s="2"/>
      <c r="AA21" s="2"/>
    </row>
    <row r="22" spans="1:27" x14ac:dyDescent="0.2">
      <c r="A22" s="10" t="s">
        <v>186</v>
      </c>
      <c r="B22" s="10" t="s">
        <v>171</v>
      </c>
      <c r="C22" s="10"/>
      <c r="D22" s="10"/>
      <c r="X22" s="2"/>
      <c r="Y22" s="2"/>
      <c r="Z22" s="2"/>
      <c r="AA22" s="2"/>
    </row>
    <row r="23" spans="1:27" x14ac:dyDescent="0.2">
      <c r="A23" s="10" t="s">
        <v>172</v>
      </c>
      <c r="B23" s="10" t="s">
        <v>171</v>
      </c>
      <c r="C23" s="10" t="s">
        <v>138</v>
      </c>
      <c r="D23" s="10" t="s">
        <v>5</v>
      </c>
      <c r="J23" s="6" t="s">
        <v>138</v>
      </c>
      <c r="K23" s="6" t="s">
        <v>173</v>
      </c>
      <c r="L23" s="6" t="s">
        <v>10</v>
      </c>
      <c r="X23" s="5"/>
      <c r="Y23" s="5"/>
      <c r="Z23" s="5"/>
      <c r="AA23" s="5"/>
    </row>
    <row r="24" spans="1:27" x14ac:dyDescent="0.2">
      <c r="A24" s="6" t="s">
        <v>175</v>
      </c>
      <c r="B24" s="6" t="s">
        <v>171</v>
      </c>
      <c r="H24" s="6" t="s">
        <v>138</v>
      </c>
      <c r="I24" s="6" t="s">
        <v>2</v>
      </c>
      <c r="P24" s="6" t="s">
        <v>88</v>
      </c>
      <c r="Q24" s="6" t="s">
        <v>181</v>
      </c>
      <c r="R24" s="6" t="s">
        <v>2</v>
      </c>
      <c r="S24" s="6" t="s">
        <v>138</v>
      </c>
      <c r="T24" s="6" t="s">
        <v>173</v>
      </c>
      <c r="U24" s="6" t="s">
        <v>138</v>
      </c>
      <c r="V24" s="6" t="s">
        <v>176</v>
      </c>
      <c r="W24" s="6" t="s">
        <v>3</v>
      </c>
      <c r="X24" s="5"/>
      <c r="Y24" s="5"/>
      <c r="Z24" s="5"/>
      <c r="AA24" s="5"/>
    </row>
    <row r="25" spans="1:27" x14ac:dyDescent="0.2">
      <c r="A25" s="6" t="s">
        <v>174</v>
      </c>
      <c r="B25" s="6" t="s">
        <v>171</v>
      </c>
      <c r="P25" s="6" t="s">
        <v>88</v>
      </c>
      <c r="Q25" s="6" t="s">
        <v>181</v>
      </c>
      <c r="R25" s="6" t="s">
        <v>2</v>
      </c>
      <c r="S25" s="6" t="s">
        <v>138</v>
      </c>
      <c r="T25" s="6" t="s">
        <v>173</v>
      </c>
      <c r="X25" s="5"/>
      <c r="Y25" s="5"/>
      <c r="Z25" s="5"/>
      <c r="AA25" s="5"/>
    </row>
    <row r="26" spans="1:27" x14ac:dyDescent="0.2">
      <c r="A26" s="6" t="s">
        <v>178</v>
      </c>
      <c r="B26" s="6" t="s">
        <v>171</v>
      </c>
      <c r="H26" s="6" t="s">
        <v>138</v>
      </c>
      <c r="I26" s="6" t="s">
        <v>9</v>
      </c>
      <c r="P26" s="6" t="s">
        <v>138</v>
      </c>
      <c r="Q26" s="6" t="s">
        <v>173</v>
      </c>
      <c r="R26" s="6" t="s">
        <v>3</v>
      </c>
      <c r="U26" s="6" t="s">
        <v>138</v>
      </c>
      <c r="V26" s="6" t="s">
        <v>173</v>
      </c>
      <c r="W26" s="6" t="s">
        <v>9</v>
      </c>
    </row>
    <row r="27" spans="1:27" x14ac:dyDescent="0.2">
      <c r="A27" s="6" t="s">
        <v>177</v>
      </c>
      <c r="B27" s="6" t="s">
        <v>171</v>
      </c>
      <c r="G27" s="6" t="s">
        <v>138</v>
      </c>
      <c r="H27" s="6" t="s">
        <v>88</v>
      </c>
      <c r="I27" s="6" t="s">
        <v>3</v>
      </c>
      <c r="P27" s="6" t="s">
        <v>138</v>
      </c>
      <c r="Q27" s="6" t="s">
        <v>173</v>
      </c>
      <c r="R27" s="6" t="s">
        <v>3</v>
      </c>
    </row>
    <row r="28" spans="1:27" x14ac:dyDescent="0.2">
      <c r="A28" s="6" t="s">
        <v>184</v>
      </c>
      <c r="B28" s="6" t="s">
        <v>171</v>
      </c>
      <c r="E28" s="6" t="s">
        <v>138</v>
      </c>
      <c r="F28" s="6" t="s">
        <v>34</v>
      </c>
      <c r="U28" s="6" t="s">
        <v>138</v>
      </c>
      <c r="V28" s="6" t="s">
        <v>181</v>
      </c>
      <c r="W28" s="6" t="s">
        <v>4</v>
      </c>
    </row>
    <row r="29" spans="1:27" x14ac:dyDescent="0.2">
      <c r="A29" s="6" t="s">
        <v>183</v>
      </c>
      <c r="B29" s="6" t="s">
        <v>171</v>
      </c>
      <c r="H29" s="6" t="s">
        <v>138</v>
      </c>
      <c r="I29" s="6" t="s">
        <v>10</v>
      </c>
      <c r="U29" s="6" t="s">
        <v>138</v>
      </c>
      <c r="V29" s="6" t="s">
        <v>181</v>
      </c>
      <c r="W29" s="6" t="s">
        <v>4</v>
      </c>
    </row>
    <row r="30" spans="1:27" x14ac:dyDescent="0.2">
      <c r="A30" s="6" t="s">
        <v>179</v>
      </c>
      <c r="B30" s="6" t="s">
        <v>171</v>
      </c>
      <c r="E30" s="6" t="s">
        <v>138</v>
      </c>
      <c r="F30" s="7" t="s">
        <v>58</v>
      </c>
      <c r="J30" s="7" t="s">
        <v>138</v>
      </c>
      <c r="K30" s="6" t="s">
        <v>173</v>
      </c>
      <c r="L30" s="6" t="s">
        <v>10</v>
      </c>
      <c r="U30" s="6" t="s">
        <v>138</v>
      </c>
      <c r="V30" s="6" t="s">
        <v>173</v>
      </c>
      <c r="W30" s="6" t="s">
        <v>9</v>
      </c>
    </row>
    <row r="31" spans="1:27" x14ac:dyDescent="0.2">
      <c r="A31" s="6" t="s">
        <v>188</v>
      </c>
      <c r="B31" s="6" t="s">
        <v>171</v>
      </c>
      <c r="E31" s="6" t="s">
        <v>138</v>
      </c>
      <c r="F31" s="6" t="s">
        <v>10</v>
      </c>
    </row>
    <row r="32" spans="1:27" x14ac:dyDescent="0.2">
      <c r="A32" s="6" t="s">
        <v>182</v>
      </c>
      <c r="B32" s="6" t="s">
        <v>171</v>
      </c>
      <c r="E32" s="6" t="s">
        <v>138</v>
      </c>
      <c r="F32" s="6" t="s">
        <v>40</v>
      </c>
    </row>
    <row r="33" spans="1:23" x14ac:dyDescent="0.2">
      <c r="A33" s="6" t="s">
        <v>164</v>
      </c>
      <c r="B33" s="6" t="s">
        <v>163</v>
      </c>
      <c r="E33" s="6" t="s">
        <v>138</v>
      </c>
      <c r="F33" s="7" t="s">
        <v>16</v>
      </c>
      <c r="M33" s="6" t="s">
        <v>138</v>
      </c>
      <c r="N33" s="6" t="s">
        <v>260</v>
      </c>
      <c r="O33" s="6" t="s">
        <v>14</v>
      </c>
    </row>
    <row r="34" spans="1:23" x14ac:dyDescent="0.2">
      <c r="A34" s="6" t="s">
        <v>141</v>
      </c>
      <c r="B34" s="6" t="s">
        <v>139</v>
      </c>
      <c r="E34" s="6" t="s">
        <v>138</v>
      </c>
      <c r="F34" s="6" t="s">
        <v>33</v>
      </c>
    </row>
    <row r="35" spans="1:23" x14ac:dyDescent="0.2">
      <c r="A35" s="6" t="s">
        <v>142</v>
      </c>
      <c r="B35" s="6" t="s">
        <v>139</v>
      </c>
      <c r="E35" s="6" t="s">
        <v>138</v>
      </c>
      <c r="F35" s="7" t="s">
        <v>56</v>
      </c>
    </row>
    <row r="36" spans="1:23" x14ac:dyDescent="0.2">
      <c r="A36" s="6" t="s">
        <v>140</v>
      </c>
      <c r="B36" s="6" t="s">
        <v>139</v>
      </c>
      <c r="E36" s="6" t="s">
        <v>138</v>
      </c>
      <c r="F36" s="7" t="s">
        <v>49</v>
      </c>
    </row>
    <row r="37" spans="1:23" x14ac:dyDescent="0.2">
      <c r="A37" s="6" t="s">
        <v>92</v>
      </c>
      <c r="B37" s="6" t="s">
        <v>85</v>
      </c>
      <c r="E37" s="6" t="s">
        <v>87</v>
      </c>
      <c r="F37" s="6" t="s">
        <v>7</v>
      </c>
      <c r="M37" s="6" t="s">
        <v>91</v>
      </c>
      <c r="N37" s="6" t="s">
        <v>93</v>
      </c>
      <c r="O37" s="6" t="s">
        <v>1</v>
      </c>
    </row>
    <row r="38" spans="1:23" x14ac:dyDescent="0.2">
      <c r="A38" s="6" t="s">
        <v>91</v>
      </c>
      <c r="B38" s="6" t="s">
        <v>85</v>
      </c>
      <c r="M38" s="6" t="s">
        <v>92</v>
      </c>
      <c r="N38" s="6" t="s">
        <v>93</v>
      </c>
      <c r="O38" s="6" t="s">
        <v>1</v>
      </c>
    </row>
    <row r="39" spans="1:23" x14ac:dyDescent="0.2">
      <c r="A39" s="6" t="s">
        <v>95</v>
      </c>
      <c r="B39" s="6" t="s">
        <v>85</v>
      </c>
      <c r="E39" s="6" t="s">
        <v>87</v>
      </c>
      <c r="F39" s="6" t="s">
        <v>41</v>
      </c>
      <c r="M39" s="7" t="s">
        <v>96</v>
      </c>
      <c r="N39" s="6" t="s">
        <v>97</v>
      </c>
      <c r="O39" s="6" t="s">
        <v>7</v>
      </c>
    </row>
    <row r="40" spans="1:23" x14ac:dyDescent="0.2">
      <c r="A40" s="6" t="s">
        <v>96</v>
      </c>
      <c r="B40" s="6" t="s">
        <v>85</v>
      </c>
      <c r="E40" s="6" t="s">
        <v>87</v>
      </c>
      <c r="F40" s="6" t="s">
        <v>47</v>
      </c>
      <c r="M40" s="6" t="s">
        <v>95</v>
      </c>
      <c r="N40" s="6" t="s">
        <v>97</v>
      </c>
      <c r="O40" s="6" t="s">
        <v>7</v>
      </c>
    </row>
    <row r="41" spans="1:23" x14ac:dyDescent="0.2">
      <c r="A41" s="10" t="s">
        <v>100</v>
      </c>
      <c r="B41" s="10" t="s">
        <v>85</v>
      </c>
      <c r="C41" s="10" t="s">
        <v>87</v>
      </c>
      <c r="D41" s="10" t="s">
        <v>8</v>
      </c>
      <c r="J41" s="6" t="s">
        <v>99</v>
      </c>
      <c r="K41" s="6" t="s">
        <v>101</v>
      </c>
      <c r="L41" s="6" t="s">
        <v>1</v>
      </c>
      <c r="U41" s="6" t="s">
        <v>102</v>
      </c>
      <c r="V41" s="6" t="s">
        <v>103</v>
      </c>
    </row>
    <row r="42" spans="1:23" x14ac:dyDescent="0.2">
      <c r="A42" s="10" t="s">
        <v>99</v>
      </c>
      <c r="B42" s="10" t="s">
        <v>85</v>
      </c>
      <c r="C42" s="10" t="s">
        <v>87</v>
      </c>
      <c r="D42" s="10" t="s">
        <v>13</v>
      </c>
      <c r="J42" s="6" t="s">
        <v>100</v>
      </c>
      <c r="K42" s="6" t="s">
        <v>101</v>
      </c>
      <c r="L42" s="6" t="s">
        <v>1</v>
      </c>
      <c r="U42" s="6" t="s">
        <v>102</v>
      </c>
      <c r="V42" s="6" t="s">
        <v>103</v>
      </c>
    </row>
    <row r="43" spans="1:23" x14ac:dyDescent="0.2">
      <c r="A43" s="6" t="s">
        <v>104</v>
      </c>
      <c r="B43" s="6" t="s">
        <v>85</v>
      </c>
      <c r="J43" s="7" t="s">
        <v>105</v>
      </c>
      <c r="K43" s="7" t="s">
        <v>257</v>
      </c>
      <c r="L43" s="6" t="s">
        <v>7</v>
      </c>
    </row>
    <row r="44" spans="1:23" x14ac:dyDescent="0.2">
      <c r="A44" s="6" t="s">
        <v>89</v>
      </c>
      <c r="B44" s="6" t="s">
        <v>85</v>
      </c>
      <c r="E44" s="6" t="s">
        <v>87</v>
      </c>
      <c r="F44" s="6" t="s">
        <v>2</v>
      </c>
      <c r="U44" s="6" t="s">
        <v>86</v>
      </c>
      <c r="V44" s="6" t="s">
        <v>90</v>
      </c>
      <c r="W44" s="6" t="s">
        <v>7</v>
      </c>
    </row>
    <row r="45" spans="1:23" x14ac:dyDescent="0.2">
      <c r="A45" s="6" t="s">
        <v>86</v>
      </c>
      <c r="B45" s="6" t="s">
        <v>85</v>
      </c>
      <c r="G45" s="6" t="s">
        <v>87</v>
      </c>
      <c r="H45" s="6" t="s">
        <v>88</v>
      </c>
      <c r="I45" s="6" t="s">
        <v>1</v>
      </c>
      <c r="U45" s="6" t="s">
        <v>89</v>
      </c>
      <c r="V45" s="6" t="s">
        <v>90</v>
      </c>
      <c r="W45" s="6" t="s">
        <v>7</v>
      </c>
    </row>
    <row r="46" spans="1:23" x14ac:dyDescent="0.2">
      <c r="A46" s="7" t="s">
        <v>108</v>
      </c>
      <c r="B46" s="6" t="s">
        <v>85</v>
      </c>
      <c r="E46" s="7" t="s">
        <v>87</v>
      </c>
      <c r="F46" s="7" t="s">
        <v>13</v>
      </c>
    </row>
    <row r="47" spans="1:23" x14ac:dyDescent="0.2">
      <c r="A47" s="6" t="s">
        <v>107</v>
      </c>
      <c r="B47" s="6" t="s">
        <v>85</v>
      </c>
      <c r="E47" s="6" t="s">
        <v>87</v>
      </c>
      <c r="F47" s="7" t="s">
        <v>59</v>
      </c>
    </row>
    <row r="48" spans="1:23" x14ac:dyDescent="0.2">
      <c r="A48" s="6" t="s">
        <v>106</v>
      </c>
      <c r="B48" s="6" t="s">
        <v>85</v>
      </c>
      <c r="E48" s="6" t="s">
        <v>87</v>
      </c>
      <c r="F48" s="7" t="s">
        <v>53</v>
      </c>
    </row>
    <row r="49" spans="1:23" x14ac:dyDescent="0.2">
      <c r="A49" s="10" t="s">
        <v>94</v>
      </c>
      <c r="B49" s="10" t="s">
        <v>85</v>
      </c>
      <c r="C49" s="10" t="s">
        <v>87</v>
      </c>
      <c r="D49" s="10" t="s">
        <v>2</v>
      </c>
    </row>
    <row r="50" spans="1:23" x14ac:dyDescent="0.2">
      <c r="A50" s="10" t="s">
        <v>109</v>
      </c>
      <c r="B50" s="10" t="s">
        <v>85</v>
      </c>
      <c r="C50" s="10" t="s">
        <v>87</v>
      </c>
      <c r="D50" s="10" t="s">
        <v>3</v>
      </c>
    </row>
    <row r="51" spans="1:23" x14ac:dyDescent="0.2">
      <c r="A51" s="10" t="s">
        <v>98</v>
      </c>
      <c r="B51" s="10" t="s">
        <v>85</v>
      </c>
      <c r="C51" s="10" t="s">
        <v>87</v>
      </c>
      <c r="D51" s="10" t="s">
        <v>7</v>
      </c>
    </row>
    <row r="52" spans="1:23" x14ac:dyDescent="0.2">
      <c r="A52" s="6" t="s">
        <v>152</v>
      </c>
      <c r="B52" s="6" t="s">
        <v>148</v>
      </c>
      <c r="E52" s="6" t="s">
        <v>87</v>
      </c>
      <c r="F52" s="6" t="s">
        <v>9</v>
      </c>
      <c r="M52" s="6" t="s">
        <v>87</v>
      </c>
      <c r="N52" s="6" t="s">
        <v>151</v>
      </c>
      <c r="O52" s="6" t="s">
        <v>15</v>
      </c>
    </row>
    <row r="53" spans="1:23" x14ac:dyDescent="0.2">
      <c r="A53" s="6" t="s">
        <v>150</v>
      </c>
      <c r="B53" s="6" t="s">
        <v>148</v>
      </c>
      <c r="E53" s="6" t="s">
        <v>87</v>
      </c>
      <c r="F53" s="7" t="s">
        <v>15</v>
      </c>
      <c r="M53" s="6" t="s">
        <v>87</v>
      </c>
      <c r="N53" s="6" t="s">
        <v>151</v>
      </c>
      <c r="O53" s="6" t="s">
        <v>15</v>
      </c>
    </row>
    <row r="54" spans="1:23" x14ac:dyDescent="0.2">
      <c r="A54" s="10" t="s">
        <v>149</v>
      </c>
      <c r="B54" s="10" t="s">
        <v>148</v>
      </c>
      <c r="C54" s="10" t="s">
        <v>87</v>
      </c>
      <c r="D54" s="10" t="s">
        <v>4</v>
      </c>
      <c r="J54" s="6" t="s">
        <v>87</v>
      </c>
      <c r="K54" s="6" t="s">
        <v>258</v>
      </c>
      <c r="L54" s="6" t="s">
        <v>9</v>
      </c>
    </row>
    <row r="55" spans="1:23" x14ac:dyDescent="0.2">
      <c r="A55" s="6" t="s">
        <v>153</v>
      </c>
      <c r="B55" s="6" t="s">
        <v>148</v>
      </c>
      <c r="E55" s="6" t="s">
        <v>87</v>
      </c>
      <c r="F55" s="6" t="s">
        <v>4</v>
      </c>
    </row>
    <row r="56" spans="1:23" x14ac:dyDescent="0.2">
      <c r="A56" s="10" t="s">
        <v>105</v>
      </c>
      <c r="B56" s="10" t="s">
        <v>110</v>
      </c>
      <c r="C56" s="10" t="s">
        <v>87</v>
      </c>
      <c r="D56" s="10" t="s">
        <v>1</v>
      </c>
      <c r="E56" s="6" t="s">
        <v>87</v>
      </c>
      <c r="F56" s="6" t="s">
        <v>1</v>
      </c>
      <c r="J56" s="7" t="s">
        <v>87</v>
      </c>
      <c r="K56" s="7" t="s">
        <v>257</v>
      </c>
      <c r="L56" s="6" t="s">
        <v>7</v>
      </c>
      <c r="M56" s="6" t="s">
        <v>87</v>
      </c>
      <c r="N56" s="6" t="s">
        <v>111</v>
      </c>
      <c r="O56" s="6" t="s">
        <v>2</v>
      </c>
    </row>
    <row r="57" spans="1:23" x14ac:dyDescent="0.2">
      <c r="A57" s="6" t="s">
        <v>112</v>
      </c>
      <c r="B57" s="6" t="s">
        <v>110</v>
      </c>
      <c r="E57" s="6" t="s">
        <v>87</v>
      </c>
      <c r="F57" s="7" t="s">
        <v>51</v>
      </c>
      <c r="M57" s="6" t="s">
        <v>87</v>
      </c>
      <c r="N57" s="6" t="s">
        <v>111</v>
      </c>
      <c r="O57" s="6" t="s">
        <v>2</v>
      </c>
    </row>
    <row r="58" spans="1:23" x14ac:dyDescent="0.2">
      <c r="A58" s="6" t="s">
        <v>124</v>
      </c>
      <c r="B58" s="6" t="s">
        <v>110</v>
      </c>
      <c r="M58" s="6" t="s">
        <v>87</v>
      </c>
      <c r="N58" s="6" t="s">
        <v>125</v>
      </c>
      <c r="O58" s="6" t="s">
        <v>3</v>
      </c>
    </row>
    <row r="59" spans="1:23" x14ac:dyDescent="0.2">
      <c r="A59" s="6" t="s">
        <v>131</v>
      </c>
      <c r="B59" s="6" t="s">
        <v>110</v>
      </c>
      <c r="M59" s="6" t="s">
        <v>87</v>
      </c>
      <c r="N59" s="6" t="s">
        <v>125</v>
      </c>
      <c r="O59" s="6" t="s">
        <v>3</v>
      </c>
    </row>
    <row r="60" spans="1:23" x14ac:dyDescent="0.2">
      <c r="A60" s="6" t="s">
        <v>132</v>
      </c>
      <c r="B60" s="6" t="s">
        <v>110</v>
      </c>
      <c r="M60" s="6" t="s">
        <v>87</v>
      </c>
      <c r="N60" s="6" t="s">
        <v>133</v>
      </c>
      <c r="O60" s="6" t="s">
        <v>8</v>
      </c>
    </row>
    <row r="61" spans="1:23" x14ac:dyDescent="0.2">
      <c r="A61" s="6" t="s">
        <v>134</v>
      </c>
      <c r="B61" s="6" t="s">
        <v>110</v>
      </c>
      <c r="M61" s="6" t="s">
        <v>87</v>
      </c>
      <c r="N61" s="6" t="s">
        <v>133</v>
      </c>
      <c r="O61" s="6" t="s">
        <v>8</v>
      </c>
    </row>
    <row r="62" spans="1:23" x14ac:dyDescent="0.2">
      <c r="A62" s="6" t="s">
        <v>116</v>
      </c>
      <c r="B62" s="6" t="s">
        <v>110</v>
      </c>
      <c r="E62" s="6" t="s">
        <v>87</v>
      </c>
      <c r="F62" s="6" t="s">
        <v>8</v>
      </c>
      <c r="M62" s="6" t="s">
        <v>87</v>
      </c>
      <c r="N62" s="6" t="s">
        <v>117</v>
      </c>
      <c r="O62" s="6" t="s">
        <v>13</v>
      </c>
    </row>
    <row r="63" spans="1:23" x14ac:dyDescent="0.2">
      <c r="A63" s="6" t="s">
        <v>120</v>
      </c>
      <c r="B63" s="6" t="s">
        <v>110</v>
      </c>
      <c r="E63" s="6" t="s">
        <v>87</v>
      </c>
      <c r="F63" s="6" t="s">
        <v>39</v>
      </c>
      <c r="M63" s="6" t="s">
        <v>87</v>
      </c>
      <c r="N63" s="6" t="s">
        <v>117</v>
      </c>
      <c r="O63" s="6" t="s">
        <v>13</v>
      </c>
    </row>
    <row r="64" spans="1:23" x14ac:dyDescent="0.2">
      <c r="A64" s="10" t="s">
        <v>114</v>
      </c>
      <c r="B64" s="10" t="s">
        <v>110</v>
      </c>
      <c r="C64" s="10" t="s">
        <v>87</v>
      </c>
      <c r="D64" s="10" t="s">
        <v>11</v>
      </c>
      <c r="J64" s="6" t="s">
        <v>87</v>
      </c>
      <c r="K64" s="6" t="s">
        <v>111</v>
      </c>
      <c r="L64" s="6" t="s">
        <v>2</v>
      </c>
      <c r="U64" s="6" t="s">
        <v>87</v>
      </c>
      <c r="V64" s="6" t="s">
        <v>111</v>
      </c>
      <c r="W64" s="6" t="s">
        <v>1</v>
      </c>
    </row>
    <row r="65" spans="1:23" x14ac:dyDescent="0.2">
      <c r="A65" s="10" t="s">
        <v>113</v>
      </c>
      <c r="B65" s="10" t="s">
        <v>110</v>
      </c>
      <c r="C65" s="10" t="s">
        <v>87</v>
      </c>
      <c r="D65" s="10" t="s">
        <v>14</v>
      </c>
      <c r="J65" s="6" t="s">
        <v>87</v>
      </c>
      <c r="K65" s="6" t="s">
        <v>111</v>
      </c>
      <c r="L65" s="6" t="s">
        <v>2</v>
      </c>
      <c r="U65" s="6" t="s">
        <v>87</v>
      </c>
      <c r="V65" s="7" t="s">
        <v>253</v>
      </c>
      <c r="W65" s="6" t="s">
        <v>2</v>
      </c>
    </row>
    <row r="66" spans="1:23" x14ac:dyDescent="0.2">
      <c r="A66" s="6" t="s">
        <v>135</v>
      </c>
      <c r="B66" s="6" t="s">
        <v>110</v>
      </c>
      <c r="J66" s="6" t="s">
        <v>87</v>
      </c>
      <c r="K66" s="6" t="s">
        <v>125</v>
      </c>
      <c r="L66" s="6" t="s">
        <v>3</v>
      </c>
    </row>
    <row r="67" spans="1:23" x14ac:dyDescent="0.2">
      <c r="A67" s="6" t="s">
        <v>136</v>
      </c>
      <c r="B67" s="6" t="s">
        <v>110</v>
      </c>
      <c r="J67" s="6" t="s">
        <v>87</v>
      </c>
      <c r="K67" s="6" t="s">
        <v>125</v>
      </c>
      <c r="L67" s="6" t="s">
        <v>3</v>
      </c>
    </row>
    <row r="68" spans="1:23" x14ac:dyDescent="0.2">
      <c r="A68" s="6" t="s">
        <v>128</v>
      </c>
      <c r="B68" s="6" t="s">
        <v>110</v>
      </c>
      <c r="J68" s="6" t="s">
        <v>87</v>
      </c>
      <c r="K68" s="6" t="s">
        <v>117</v>
      </c>
      <c r="L68" s="6" t="s">
        <v>8</v>
      </c>
    </row>
    <row r="69" spans="1:23" x14ac:dyDescent="0.2">
      <c r="A69" s="6" t="s">
        <v>129</v>
      </c>
      <c r="B69" s="6" t="s">
        <v>110</v>
      </c>
      <c r="J69" s="6" t="s">
        <v>87</v>
      </c>
      <c r="K69" s="6" t="s">
        <v>117</v>
      </c>
      <c r="L69" s="6" t="s">
        <v>8</v>
      </c>
    </row>
    <row r="70" spans="1:23" x14ac:dyDescent="0.2">
      <c r="A70" s="6" t="s">
        <v>130</v>
      </c>
      <c r="B70" s="6" t="s">
        <v>110</v>
      </c>
      <c r="U70" s="6" t="s">
        <v>87</v>
      </c>
      <c r="V70" s="6" t="s">
        <v>111</v>
      </c>
      <c r="W70" s="6" t="s">
        <v>1</v>
      </c>
    </row>
    <row r="71" spans="1:23" x14ac:dyDescent="0.2">
      <c r="A71" s="6" t="s">
        <v>123</v>
      </c>
      <c r="B71" s="6" t="s">
        <v>110</v>
      </c>
      <c r="E71" s="6" t="s">
        <v>138</v>
      </c>
      <c r="F71" s="7" t="s">
        <v>50</v>
      </c>
      <c r="U71" s="7" t="s">
        <v>252</v>
      </c>
    </row>
    <row r="72" spans="1:23" x14ac:dyDescent="0.2">
      <c r="A72" s="6" t="s">
        <v>122</v>
      </c>
      <c r="B72" s="6" t="s">
        <v>110</v>
      </c>
      <c r="H72" s="6" t="s">
        <v>87</v>
      </c>
      <c r="I72" s="6" t="s">
        <v>7</v>
      </c>
      <c r="U72" s="7" t="s">
        <v>87</v>
      </c>
      <c r="V72" s="7" t="s">
        <v>253</v>
      </c>
      <c r="W72" s="6" t="s">
        <v>2</v>
      </c>
    </row>
    <row r="73" spans="1:23" x14ac:dyDescent="0.2">
      <c r="A73" s="6" t="s">
        <v>126</v>
      </c>
      <c r="B73" s="6" t="s">
        <v>110</v>
      </c>
      <c r="U73" s="6" t="s">
        <v>87</v>
      </c>
      <c r="V73" s="6" t="s">
        <v>117</v>
      </c>
      <c r="W73" s="6" t="s">
        <v>8</v>
      </c>
    </row>
    <row r="74" spans="1:23" x14ac:dyDescent="0.2">
      <c r="A74" s="6" t="s">
        <v>127</v>
      </c>
      <c r="B74" s="6" t="s">
        <v>110</v>
      </c>
      <c r="U74" s="6" t="s">
        <v>87</v>
      </c>
      <c r="V74" s="6" t="s">
        <v>117</v>
      </c>
      <c r="W74" s="6" t="s">
        <v>8</v>
      </c>
    </row>
    <row r="75" spans="1:23" x14ac:dyDescent="0.2">
      <c r="A75" s="6" t="s">
        <v>115</v>
      </c>
      <c r="B75" s="6" t="s">
        <v>110</v>
      </c>
      <c r="E75" s="6" t="s">
        <v>87</v>
      </c>
      <c r="F75" s="6" t="s">
        <v>3</v>
      </c>
    </row>
    <row r="76" spans="1:23" x14ac:dyDescent="0.2">
      <c r="A76" s="6" t="s">
        <v>118</v>
      </c>
      <c r="B76" s="6" t="s">
        <v>110</v>
      </c>
      <c r="E76" s="6" t="s">
        <v>87</v>
      </c>
      <c r="F76" s="7" t="s">
        <v>14</v>
      </c>
    </row>
    <row r="77" spans="1:23" x14ac:dyDescent="0.2">
      <c r="A77" s="6" t="s">
        <v>119</v>
      </c>
      <c r="B77" s="6" t="s">
        <v>110</v>
      </c>
      <c r="E77" s="6" t="s">
        <v>87</v>
      </c>
      <c r="F77" s="6" t="s">
        <v>35</v>
      </c>
    </row>
    <row r="78" spans="1:23" x14ac:dyDescent="0.2">
      <c r="A78" s="6" t="s">
        <v>121</v>
      </c>
      <c r="B78" s="6" t="s">
        <v>110</v>
      </c>
      <c r="E78" s="6" t="s">
        <v>87</v>
      </c>
      <c r="F78" s="6" t="s">
        <v>45</v>
      </c>
    </row>
    <row r="79" spans="1:23" x14ac:dyDescent="0.2">
      <c r="A79" s="6" t="s">
        <v>137</v>
      </c>
      <c r="B79" s="6" t="s">
        <v>110</v>
      </c>
      <c r="E79" s="6" t="s">
        <v>87</v>
      </c>
      <c r="F79" s="7" t="s">
        <v>57</v>
      </c>
    </row>
    <row r="80" spans="1:23" x14ac:dyDescent="0.2">
      <c r="A80" s="6" t="s">
        <v>146</v>
      </c>
      <c r="B80" s="6" t="s">
        <v>143</v>
      </c>
      <c r="E80" s="6" t="s">
        <v>87</v>
      </c>
      <c r="F80" s="6" t="s">
        <v>38</v>
      </c>
      <c r="M80" s="6" t="s">
        <v>87</v>
      </c>
      <c r="N80" s="6" t="s">
        <v>145</v>
      </c>
      <c r="O80" s="6" t="s">
        <v>4</v>
      </c>
    </row>
    <row r="81" spans="1:23" x14ac:dyDescent="0.2">
      <c r="A81" s="6" t="s">
        <v>144</v>
      </c>
      <c r="B81" s="6" t="s">
        <v>143</v>
      </c>
      <c r="E81" s="6" t="s">
        <v>87</v>
      </c>
      <c r="F81" s="6" t="s">
        <v>44</v>
      </c>
      <c r="M81" s="6" t="s">
        <v>87</v>
      </c>
      <c r="N81" s="6" t="s">
        <v>145</v>
      </c>
      <c r="O81" s="6" t="s">
        <v>4</v>
      </c>
    </row>
    <row r="82" spans="1:23" x14ac:dyDescent="0.2">
      <c r="A82" s="6" t="s">
        <v>147</v>
      </c>
      <c r="B82" s="6" t="s">
        <v>143</v>
      </c>
      <c r="E82" s="6" t="s">
        <v>87</v>
      </c>
      <c r="F82" s="6" t="s">
        <v>32</v>
      </c>
      <c r="M82" s="6" t="s">
        <v>87</v>
      </c>
      <c r="N82" s="6" t="s">
        <v>260</v>
      </c>
      <c r="O82" s="6" t="s">
        <v>14</v>
      </c>
      <c r="U82" s="7" t="s">
        <v>87</v>
      </c>
      <c r="V82" s="6" t="s">
        <v>145</v>
      </c>
      <c r="W82" s="6" t="s">
        <v>11</v>
      </c>
    </row>
    <row r="83" spans="1:23" x14ac:dyDescent="0.2">
      <c r="A83" s="6" t="s">
        <v>262</v>
      </c>
      <c r="B83" s="6" t="s">
        <v>143</v>
      </c>
      <c r="U83" s="7" t="s">
        <v>87</v>
      </c>
      <c r="V83" s="6" t="s">
        <v>145</v>
      </c>
      <c r="W83" s="6" t="s">
        <v>11</v>
      </c>
    </row>
    <row r="84" spans="1:23" x14ac:dyDescent="0.2">
      <c r="A84" s="6" t="s">
        <v>204</v>
      </c>
      <c r="B84" s="6" t="s">
        <v>199</v>
      </c>
      <c r="E84" s="6" t="s">
        <v>87</v>
      </c>
      <c r="F84" s="6" t="s">
        <v>27</v>
      </c>
      <c r="M84" s="6" t="s">
        <v>87</v>
      </c>
      <c r="N84" s="6" t="s">
        <v>259</v>
      </c>
      <c r="O84" s="6" t="s">
        <v>16</v>
      </c>
      <c r="U84" s="6" t="s">
        <v>87</v>
      </c>
      <c r="V84" s="6" t="s">
        <v>254</v>
      </c>
      <c r="W84" s="6" t="s">
        <v>5</v>
      </c>
    </row>
    <row r="85" spans="1:23" x14ac:dyDescent="0.2">
      <c r="A85" s="6" t="s">
        <v>205</v>
      </c>
      <c r="B85" s="6" t="s">
        <v>199</v>
      </c>
      <c r="E85" s="6" t="s">
        <v>87</v>
      </c>
      <c r="F85" s="6" t="s">
        <v>26</v>
      </c>
      <c r="M85" s="6" t="s">
        <v>87</v>
      </c>
      <c r="N85" s="6" t="s">
        <v>259</v>
      </c>
      <c r="O85" s="6" t="s">
        <v>16</v>
      </c>
    </row>
    <row r="86" spans="1:23" x14ac:dyDescent="0.2">
      <c r="A86" s="6" t="s">
        <v>200</v>
      </c>
      <c r="B86" s="6" t="s">
        <v>199</v>
      </c>
      <c r="H86" s="6" t="s">
        <v>87</v>
      </c>
      <c r="I86" s="6" t="s">
        <v>4</v>
      </c>
      <c r="U86" s="6" t="s">
        <v>87</v>
      </c>
      <c r="V86" s="6" t="s">
        <v>254</v>
      </c>
      <c r="W86" s="6" t="s">
        <v>5</v>
      </c>
    </row>
    <row r="87" spans="1:23" x14ac:dyDescent="0.2">
      <c r="A87" s="6" t="s">
        <v>203</v>
      </c>
      <c r="B87" s="6" t="s">
        <v>199</v>
      </c>
      <c r="E87" s="6" t="s">
        <v>87</v>
      </c>
      <c r="F87" s="7" t="s">
        <v>28</v>
      </c>
    </row>
    <row r="88" spans="1:23" x14ac:dyDescent="0.2">
      <c r="A88" s="6" t="s">
        <v>202</v>
      </c>
      <c r="B88" s="6" t="s">
        <v>199</v>
      </c>
      <c r="E88" s="6" t="s">
        <v>87</v>
      </c>
      <c r="F88" s="6" t="s">
        <v>30</v>
      </c>
    </row>
    <row r="89" spans="1:23" x14ac:dyDescent="0.2">
      <c r="A89" s="6" t="s">
        <v>201</v>
      </c>
      <c r="B89" s="6" t="s">
        <v>199</v>
      </c>
      <c r="E89" s="6" t="s">
        <v>87</v>
      </c>
      <c r="F89" s="6" t="s">
        <v>36</v>
      </c>
    </row>
    <row r="90" spans="1:23" x14ac:dyDescent="0.2">
      <c r="A90" s="10" t="s">
        <v>206</v>
      </c>
      <c r="B90" s="10" t="s">
        <v>199</v>
      </c>
      <c r="C90" s="10" t="s">
        <v>87</v>
      </c>
      <c r="D90" s="10" t="s">
        <v>16</v>
      </c>
    </row>
    <row r="91" spans="1:23" x14ac:dyDescent="0.2">
      <c r="A91" s="10" t="s">
        <v>166</v>
      </c>
      <c r="B91" s="10" t="s">
        <v>165</v>
      </c>
      <c r="C91" s="10" t="s">
        <v>138</v>
      </c>
      <c r="D91" s="10" t="s">
        <v>9</v>
      </c>
      <c r="J91" s="6" t="s">
        <v>138</v>
      </c>
      <c r="K91" s="6" t="s">
        <v>258</v>
      </c>
      <c r="L91" s="6" t="s">
        <v>9</v>
      </c>
    </row>
    <row r="92" spans="1:23" x14ac:dyDescent="0.2">
      <c r="A92" s="14"/>
      <c r="B92" s="14"/>
      <c r="C92" s="14">
        <f>SUBTOTAL(103,Bordtennis[Singel H])</f>
        <v>13</v>
      </c>
      <c r="D92" s="14"/>
      <c r="E92" s="14">
        <f>SUBTOTAL(103,Bordtennis[Singel H 40])</f>
        <v>48</v>
      </c>
      <c r="F92" s="14"/>
      <c r="G92" s="14">
        <f>SUBTOTAL(103,Bordtennis[Singel D])</f>
        <v>3</v>
      </c>
      <c r="H92" s="14">
        <f>SUBTOTAL(103,Bordtennis[Singel D 40])</f>
        <v>8</v>
      </c>
      <c r="I92" s="14"/>
      <c r="J92" s="14">
        <f>SUBTOTAL(103,Bordtennis[Dubbel H])</f>
        <v>18</v>
      </c>
      <c r="K92" s="14"/>
      <c r="L92" s="14"/>
      <c r="M92" s="14">
        <f>SUBTOTAL(103,Bordtennis[Dubbel H 40])</f>
        <v>28</v>
      </c>
      <c r="N92" s="14"/>
      <c r="O92" s="14"/>
      <c r="P92" s="14">
        <f>SUBTOTAL(103,Bordtennis[Dubbel D])</f>
        <v>6</v>
      </c>
      <c r="Q92" s="14"/>
      <c r="R92" s="14"/>
      <c r="S92" s="13">
        <f>SUBTOTAL(103,Bordtennis[Dubbel D40])</f>
        <v>2</v>
      </c>
      <c r="T92" s="14"/>
      <c r="U92" s="14">
        <f>SUBTOTAL(103,Bordtennis[Mixed dubbel])</f>
        <v>23</v>
      </c>
      <c r="V92" s="14"/>
      <c r="W92" s="14"/>
    </row>
    <row r="93" spans="1:23" x14ac:dyDescent="0.2">
      <c r="A93" s="2"/>
      <c r="B93" s="2"/>
      <c r="C93" s="2"/>
      <c r="D93" s="2"/>
      <c r="E93" s="2"/>
      <c r="F93" s="2"/>
      <c r="G93" s="2"/>
      <c r="H93" s="2"/>
      <c r="I93" s="2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x14ac:dyDescent="0.2">
      <c r="A94" s="2"/>
      <c r="B94" s="2"/>
      <c r="C94" s="2"/>
      <c r="D94" s="2"/>
      <c r="E94" s="2"/>
      <c r="F94" s="2"/>
      <c r="G94" s="2"/>
      <c r="H94" s="2"/>
      <c r="I94" s="2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x14ac:dyDescent="0.2">
      <c r="A95" s="2"/>
      <c r="B95" s="2"/>
      <c r="C95" s="2"/>
      <c r="D95" s="2"/>
      <c r="E95" s="2"/>
      <c r="F95" s="2"/>
      <c r="G95" s="2"/>
      <c r="H95" s="2"/>
      <c r="I95" s="2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x14ac:dyDescent="0.2">
      <c r="A96" s="2"/>
      <c r="B96" s="2"/>
      <c r="C96" s="2"/>
      <c r="D96" s="2"/>
      <c r="E96" s="2"/>
      <c r="F96" s="2"/>
      <c r="G96" s="2"/>
      <c r="H96" s="2"/>
      <c r="I96" s="2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x14ac:dyDescent="0.2">
      <c r="A97" s="2"/>
      <c r="B97" s="2"/>
      <c r="C97" s="2"/>
      <c r="D97" s="2"/>
      <c r="E97" s="2"/>
      <c r="F97" s="2"/>
      <c r="G97" s="2"/>
      <c r="H97" s="2"/>
      <c r="I97" s="2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x14ac:dyDescent="0.2">
      <c r="A98" s="2"/>
      <c r="B98" s="2"/>
      <c r="C98" s="2"/>
      <c r="D98" s="2"/>
      <c r="E98" s="2"/>
      <c r="F98" s="2"/>
      <c r="G98" s="2"/>
      <c r="H98" s="2"/>
      <c r="I98" s="2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x14ac:dyDescent="0.2">
      <c r="A99" s="2"/>
      <c r="B99" s="2"/>
      <c r="C99" s="2"/>
      <c r="D99" s="2"/>
      <c r="E99" s="2"/>
      <c r="F99" s="2"/>
      <c r="G99" s="2"/>
      <c r="H99" s="2"/>
      <c r="I99" s="2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</sheetData>
  <conditionalFormatting sqref="K2:L21 K23:L95">
    <cfRule type="uniqueValues" dxfId="7" priority="3"/>
  </conditionalFormatting>
  <conditionalFormatting sqref="K30:L30">
    <cfRule type="expression" dxfId="6" priority="11">
      <formula>AND(J22&lt;&gt;"",K30="")</formula>
    </cfRule>
  </conditionalFormatting>
  <conditionalFormatting sqref="N2:O9 N12:O95 O10">
    <cfRule type="uniqueValues" dxfId="5" priority="4"/>
  </conditionalFormatting>
  <conditionalFormatting sqref="Q4:Q5">
    <cfRule type="uniqueValues" dxfId="4" priority="1"/>
  </conditionalFormatting>
  <conditionalFormatting sqref="Q2:R91 N2:O9 K2:L21 T2:T91 V2:W91 O10 N12:O91 K23:L29 K31:L91">
    <cfRule type="expression" dxfId="3" priority="2">
      <formula>AND(J2&lt;&gt;"",K2="")</formula>
    </cfRule>
  </conditionalFormatting>
  <conditionalFormatting sqref="Q2:R95">
    <cfRule type="uniqueValues" dxfId="2" priority="5"/>
  </conditionalFormatting>
  <conditionalFormatting sqref="T2:T95">
    <cfRule type="uniqueValues" dxfId="1" priority="6"/>
  </conditionalFormatting>
  <conditionalFormatting sqref="V2:W95">
    <cfRule type="uniqueValues" dxfId="0" priority="7"/>
  </conditionalFormatting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BB12FF-1A72-40D5-B92A-C2920407E99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6431d30e-c018-4f72-ad4c-e56e9d03b1f0}" enabled="1" method="Standard" siteId="{f8be18a6-f648-4a47-be73-86d6c5c660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Herr</vt:lpstr>
      <vt:lpstr>Dam</vt:lpstr>
      <vt:lpstr>Herr40</vt:lpstr>
      <vt:lpstr>Mixed</vt:lpstr>
      <vt:lpstr>Herrdubbel</vt:lpstr>
      <vt:lpstr>Damdubbel</vt:lpstr>
      <vt:lpstr>H40 Dubbel</vt:lpstr>
      <vt:lpstr>Bordtennis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Christer (DK-ZM)</dc:creator>
  <cp:lastModifiedBy>Johansson Christer (DK-ZM)</cp:lastModifiedBy>
  <cp:lastPrinted>2026-09-23T11:38:29Z</cp:lastPrinted>
  <dcterms:created xsi:type="dcterms:W3CDTF">2026-09-08T06:57:00Z</dcterms:created>
  <dcterms:modified xsi:type="dcterms:W3CDTF">2026-09-25T12:43:05Z</dcterms:modified>
</cp:coreProperties>
</file>